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ZÁLOHA KINSTON 1.2.2011\20 OŘ 2020\AKCE A DÍLA 2020\"/>
    </mc:Choice>
  </mc:AlternateContent>
  <bookViews>
    <workbookView xWindow="-120" yWindow="-120" windowWidth="29040" windowHeight="17790"/>
  </bookViews>
  <sheets>
    <sheet name="Rekapitulace stavby" sheetId="1" r:id="rId1"/>
    <sheet name="01 - Okna" sheetId="2" r:id="rId2"/>
    <sheet name="02 - kanalizace" sheetId="3" r:id="rId3"/>
    <sheet name="03 - voda" sheetId="4" r:id="rId4"/>
    <sheet name="04 - Restaurátorské práce" sheetId="5" r:id="rId5"/>
    <sheet name="05 - střecha 1" sheetId="6" r:id="rId6"/>
    <sheet name="06 - střecha 2" sheetId="7" r:id="rId7"/>
    <sheet name="07 - střecha 3" sheetId="8" r:id="rId8"/>
    <sheet name="08 - střecha 4" sheetId="9" r:id="rId9"/>
    <sheet name="09 - střecha 5" sheetId="10" r:id="rId10"/>
    <sheet name="10 - střecha 6" sheetId="11" r:id="rId11"/>
    <sheet name="11 - střecha 7" sheetId="12" r:id="rId12"/>
    <sheet name="12 - střecha 8" sheetId="13" r:id="rId13"/>
    <sheet name="13 - střecha 9" sheetId="14" r:id="rId14"/>
    <sheet name="14 - VRN" sheetId="15" r:id="rId15"/>
  </sheets>
  <definedNames>
    <definedName name="_xlnm._FilterDatabase" localSheetId="1" hidden="1">'01 - Okna'!$C$117:$K$135</definedName>
    <definedName name="_xlnm._FilterDatabase" localSheetId="2" hidden="1">'02 - kanalizace'!$C$127:$K$205</definedName>
    <definedName name="_xlnm._FilterDatabase" localSheetId="3" hidden="1">'03 - voda'!$C$120:$K$170</definedName>
    <definedName name="_xlnm._FilterDatabase" localSheetId="4" hidden="1">'04 - Restaurátorské práce'!$C$117:$K$148</definedName>
    <definedName name="_xlnm._FilterDatabase" localSheetId="5" hidden="1">'05 - střecha 1'!$C$119:$K$145</definedName>
    <definedName name="_xlnm._FilterDatabase" localSheetId="6" hidden="1">'06 - střecha 2'!$C$118:$K$131</definedName>
    <definedName name="_xlnm._FilterDatabase" localSheetId="7" hidden="1">'07 - střecha 3'!$C$118:$K$131</definedName>
    <definedName name="_xlnm._FilterDatabase" localSheetId="8" hidden="1">'08 - střecha 4'!$C$119:$K$140</definedName>
    <definedName name="_xlnm._FilterDatabase" localSheetId="9" hidden="1">'09 - střecha 5'!$C$117:$K$133</definedName>
    <definedName name="_xlnm._FilterDatabase" localSheetId="10" hidden="1">'10 - střecha 6'!$C$122:$K$148</definedName>
    <definedName name="_xlnm._FilterDatabase" localSheetId="11" hidden="1">'11 - střecha 7'!$C$119:$K$135</definedName>
    <definedName name="_xlnm._FilterDatabase" localSheetId="12" hidden="1">'12 - střecha 8'!$C$119:$K$136</definedName>
    <definedName name="_xlnm._FilterDatabase" localSheetId="13" hidden="1">'13 - střecha 9'!$C$119:$K$134</definedName>
    <definedName name="_xlnm._FilterDatabase" localSheetId="14" hidden="1">'14 - VRN'!$C$118:$K$124</definedName>
    <definedName name="_xlnm.Print_Titles" localSheetId="1">'01 - Okna'!$117:$117</definedName>
    <definedName name="_xlnm.Print_Titles" localSheetId="2">'02 - kanalizace'!$127:$127</definedName>
    <definedName name="_xlnm.Print_Titles" localSheetId="3">'03 - voda'!$120:$120</definedName>
    <definedName name="_xlnm.Print_Titles" localSheetId="4">'04 - Restaurátorské práce'!$117:$117</definedName>
    <definedName name="_xlnm.Print_Titles" localSheetId="5">'05 - střecha 1'!$119:$119</definedName>
    <definedName name="_xlnm.Print_Titles" localSheetId="6">'06 - střecha 2'!$118:$118</definedName>
    <definedName name="_xlnm.Print_Titles" localSheetId="7">'07 - střecha 3'!$118:$118</definedName>
    <definedName name="_xlnm.Print_Titles" localSheetId="8">'08 - střecha 4'!$119:$119</definedName>
    <definedName name="_xlnm.Print_Titles" localSheetId="9">'09 - střecha 5'!$117:$117</definedName>
    <definedName name="_xlnm.Print_Titles" localSheetId="10">'10 - střecha 6'!$122:$122</definedName>
    <definedName name="_xlnm.Print_Titles" localSheetId="11">'11 - střecha 7'!$119:$119</definedName>
    <definedName name="_xlnm.Print_Titles" localSheetId="12">'12 - střecha 8'!$119:$119</definedName>
    <definedName name="_xlnm.Print_Titles" localSheetId="13">'13 - střecha 9'!$119:$119</definedName>
    <definedName name="_xlnm.Print_Titles" localSheetId="14">'14 - VRN'!$118:$118</definedName>
    <definedName name="_xlnm.Print_Titles" localSheetId="0">'Rekapitulace stavby'!$92:$92</definedName>
    <definedName name="_xlnm.Print_Area" localSheetId="1">'01 - Okna'!$C$4:$J$76,'01 - Okna'!$C$82:$J$99,'01 - Okna'!$C$105:$K$135</definedName>
    <definedName name="_xlnm.Print_Area" localSheetId="2">'02 - kanalizace'!$C$4:$J$76,'02 - kanalizace'!$C$82:$J$109,'02 - kanalizace'!$C$115:$K$205</definedName>
    <definedName name="_xlnm.Print_Area" localSheetId="3">'03 - voda'!$C$4:$J$76,'03 - voda'!$C$82:$J$102,'03 - voda'!$C$108:$K$170</definedName>
    <definedName name="_xlnm.Print_Area" localSheetId="4">'04 - Restaurátorské práce'!$C$4:$J$76,'04 - Restaurátorské práce'!$C$82:$J$99,'04 - Restaurátorské práce'!$C$105:$K$148</definedName>
    <definedName name="_xlnm.Print_Area" localSheetId="5">'05 - střecha 1'!$C$4:$J$76,'05 - střecha 1'!$C$82:$J$101,'05 - střecha 1'!$C$107:$K$145</definedName>
    <definedName name="_xlnm.Print_Area" localSheetId="6">'06 - střecha 2'!$C$4:$J$76,'06 - střecha 2'!$C$82:$J$100,'06 - střecha 2'!$C$106:$K$131</definedName>
    <definedName name="_xlnm.Print_Area" localSheetId="7">'07 - střecha 3'!$C$4:$J$76,'07 - střecha 3'!$C$82:$J$100,'07 - střecha 3'!$C$106:$K$131</definedName>
    <definedName name="_xlnm.Print_Area" localSheetId="8">'08 - střecha 4'!$C$4:$J$76,'08 - střecha 4'!$C$82:$J$101,'08 - střecha 4'!$C$107:$K$140</definedName>
    <definedName name="_xlnm.Print_Area" localSheetId="9">'09 - střecha 5'!$C$4:$J$76,'09 - střecha 5'!$C$82:$J$99,'09 - střecha 5'!$C$105:$K$133</definedName>
    <definedName name="_xlnm.Print_Area" localSheetId="10">'10 - střecha 6'!$C$4:$J$76,'10 - střecha 6'!$C$82:$J$104,'10 - střecha 6'!$C$110:$K$148</definedName>
    <definedName name="_xlnm.Print_Area" localSheetId="11">'11 - střecha 7'!$C$4:$J$76,'11 - střecha 7'!$C$82:$J$101,'11 - střecha 7'!$C$107:$K$135</definedName>
    <definedName name="_xlnm.Print_Area" localSheetId="12">'12 - střecha 8'!$C$4:$J$76,'12 - střecha 8'!$C$82:$J$101,'12 - střecha 8'!$C$107:$K$136</definedName>
    <definedName name="_xlnm.Print_Area" localSheetId="13">'13 - střecha 9'!$C$4:$J$76,'13 - střecha 9'!$C$82:$J$101,'13 - střecha 9'!$C$107:$K$134</definedName>
    <definedName name="_xlnm.Print_Area" localSheetId="14">'14 - VRN'!$C$4:$J$76,'14 - VRN'!$C$82:$J$100,'14 - VRN'!$C$106:$K$124</definedName>
    <definedName name="_xlnm.Print_Area" localSheetId="0">'Rekapitulace stavby'!$D$4:$AO$76,'Rekapitulace stavby'!$C$82:$AQ$109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15" l="1"/>
  <c r="J36" i="15"/>
  <c r="AY108" i="1" s="1"/>
  <c r="J35" i="15"/>
  <c r="AX108" i="1" s="1"/>
  <c r="BI124" i="15"/>
  <c r="BH124" i="15"/>
  <c r="BG124" i="15"/>
  <c r="BF124" i="15"/>
  <c r="T124" i="15"/>
  <c r="T123" i="15" s="1"/>
  <c r="R124" i="15"/>
  <c r="R123" i="15" s="1"/>
  <c r="P124" i="15"/>
  <c r="P123" i="15" s="1"/>
  <c r="BK124" i="15"/>
  <c r="BK123" i="15" s="1"/>
  <c r="J123" i="15" s="1"/>
  <c r="J99" i="15" s="1"/>
  <c r="J124" i="15"/>
  <c r="BE124" i="15" s="1"/>
  <c r="BI122" i="15"/>
  <c r="BH122" i="15"/>
  <c r="BG122" i="15"/>
  <c r="BF122" i="15"/>
  <c r="T122" i="15"/>
  <c r="T121" i="15" s="1"/>
  <c r="R122" i="15"/>
  <c r="R121" i="15" s="1"/>
  <c r="P122" i="15"/>
  <c r="P121" i="15" s="1"/>
  <c r="BK122" i="15"/>
  <c r="BK121" i="15" s="1"/>
  <c r="J122" i="15"/>
  <c r="BE122" i="15" s="1"/>
  <c r="F113" i="15"/>
  <c r="E111" i="15"/>
  <c r="F89" i="15"/>
  <c r="E87" i="15"/>
  <c r="J24" i="15"/>
  <c r="E24" i="15"/>
  <c r="J92" i="15" s="1"/>
  <c r="J23" i="15"/>
  <c r="J21" i="15"/>
  <c r="E21" i="15"/>
  <c r="J91" i="15" s="1"/>
  <c r="J20" i="15"/>
  <c r="J18" i="15"/>
  <c r="E18" i="15"/>
  <c r="F116" i="15" s="1"/>
  <c r="J17" i="15"/>
  <c r="J15" i="15"/>
  <c r="E15" i="15"/>
  <c r="F115" i="15" s="1"/>
  <c r="J14" i="15"/>
  <c r="J12" i="15"/>
  <c r="J113" i="15" s="1"/>
  <c r="E7" i="15"/>
  <c r="E109" i="15" s="1"/>
  <c r="J37" i="14"/>
  <c r="J36" i="14"/>
  <c r="AY107" i="1" s="1"/>
  <c r="J35" i="14"/>
  <c r="AX107" i="1" s="1"/>
  <c r="BI134" i="14"/>
  <c r="BH134" i="14"/>
  <c r="BG134" i="14"/>
  <c r="BF134" i="14"/>
  <c r="T134" i="14"/>
  <c r="T133" i="14" s="1"/>
  <c r="R134" i="14"/>
  <c r="R133" i="14" s="1"/>
  <c r="P134" i="14"/>
  <c r="P133" i="14" s="1"/>
  <c r="BK134" i="14"/>
  <c r="BK133" i="14" s="1"/>
  <c r="J133" i="14" s="1"/>
  <c r="J100" i="14" s="1"/>
  <c r="J134" i="14"/>
  <c r="BE134" i="14"/>
  <c r="BI132" i="14"/>
  <c r="BH132" i="14"/>
  <c r="BG132" i="14"/>
  <c r="BF132" i="14"/>
  <c r="T132" i="14"/>
  <c r="T131" i="14" s="1"/>
  <c r="R132" i="14"/>
  <c r="R131" i="14" s="1"/>
  <c r="P132" i="14"/>
  <c r="P131" i="14" s="1"/>
  <c r="BK132" i="14"/>
  <c r="BK131" i="14" s="1"/>
  <c r="J131" i="14" s="1"/>
  <c r="J99" i="14" s="1"/>
  <c r="J132" i="14"/>
  <c r="BE132" i="14"/>
  <c r="BI130" i="14"/>
  <c r="BH130" i="14"/>
  <c r="BG130" i="14"/>
  <c r="BF130" i="14"/>
  <c r="T130" i="14"/>
  <c r="R130" i="14"/>
  <c r="P130" i="14"/>
  <c r="BK130" i="14"/>
  <c r="J130" i="14"/>
  <c r="BE130" i="14" s="1"/>
  <c r="BI129" i="14"/>
  <c r="BH129" i="14"/>
  <c r="BG129" i="14"/>
  <c r="BF129" i="14"/>
  <c r="T129" i="14"/>
  <c r="T127" i="14" s="1"/>
  <c r="R129" i="14"/>
  <c r="P129" i="14"/>
  <c r="BK129" i="14"/>
  <c r="J129" i="14"/>
  <c r="BE129" i="14" s="1"/>
  <c r="BI128" i="14"/>
  <c r="BH128" i="14"/>
  <c r="BG128" i="14"/>
  <c r="BF128" i="14"/>
  <c r="T128" i="14"/>
  <c r="R128" i="14"/>
  <c r="P128" i="14"/>
  <c r="BK128" i="14"/>
  <c r="J128" i="14"/>
  <c r="BE128" i="14" s="1"/>
  <c r="BI126" i="14"/>
  <c r="BH126" i="14"/>
  <c r="BG126" i="14"/>
  <c r="BF126" i="14"/>
  <c r="T126" i="14"/>
  <c r="R126" i="14"/>
  <c r="P126" i="14"/>
  <c r="BK126" i="14"/>
  <c r="J126" i="14"/>
  <c r="BE126" i="14" s="1"/>
  <c r="BI125" i="14"/>
  <c r="BH125" i="14"/>
  <c r="BG125" i="14"/>
  <c r="BF125" i="14"/>
  <c r="T125" i="14"/>
  <c r="R125" i="14"/>
  <c r="P125" i="14"/>
  <c r="BK125" i="14"/>
  <c r="J125" i="14"/>
  <c r="BE125" i="14" s="1"/>
  <c r="BI124" i="14"/>
  <c r="BH124" i="14"/>
  <c r="BG124" i="14"/>
  <c r="BF124" i="14"/>
  <c r="T124" i="14"/>
  <c r="R124" i="14"/>
  <c r="P124" i="14"/>
  <c r="BK124" i="14"/>
  <c r="J124" i="14"/>
  <c r="BE124" i="14"/>
  <c r="BI123" i="14"/>
  <c r="BH123" i="14"/>
  <c r="BG123" i="14"/>
  <c r="BF123" i="14"/>
  <c r="T123" i="14"/>
  <c r="R123" i="14"/>
  <c r="P123" i="14"/>
  <c r="BK123" i="14"/>
  <c r="J123" i="14"/>
  <c r="BE123" i="14" s="1"/>
  <c r="BI122" i="14"/>
  <c r="BH122" i="14"/>
  <c r="BG122" i="14"/>
  <c r="BF122" i="14"/>
  <c r="T122" i="14"/>
  <c r="R122" i="14"/>
  <c r="R121" i="14" s="1"/>
  <c r="P122" i="14"/>
  <c r="BK122" i="14"/>
  <c r="J122" i="14"/>
  <c r="BE122" i="14" s="1"/>
  <c r="F114" i="14"/>
  <c r="E112" i="14"/>
  <c r="F89" i="14"/>
  <c r="E87" i="14"/>
  <c r="J24" i="14"/>
  <c r="E24" i="14"/>
  <c r="J117" i="14" s="1"/>
  <c r="J92" i="14"/>
  <c r="J23" i="14"/>
  <c r="J21" i="14"/>
  <c r="E21" i="14"/>
  <c r="J91" i="14" s="1"/>
  <c r="J20" i="14"/>
  <c r="J18" i="14"/>
  <c r="E18" i="14"/>
  <c r="J17" i="14"/>
  <c r="J15" i="14"/>
  <c r="E15" i="14"/>
  <c r="F116" i="14" s="1"/>
  <c r="J14" i="14"/>
  <c r="J12" i="14"/>
  <c r="J114" i="14" s="1"/>
  <c r="E7" i="14"/>
  <c r="J37" i="13"/>
  <c r="J36" i="13"/>
  <c r="AY106" i="1" s="1"/>
  <c r="J35" i="13"/>
  <c r="AX106" i="1" s="1"/>
  <c r="BI136" i="13"/>
  <c r="BH136" i="13"/>
  <c r="BG136" i="13"/>
  <c r="BF136" i="13"/>
  <c r="T136" i="13"/>
  <c r="T135" i="13" s="1"/>
  <c r="R136" i="13"/>
  <c r="R135" i="13" s="1"/>
  <c r="P136" i="13"/>
  <c r="P135" i="13" s="1"/>
  <c r="BK136" i="13"/>
  <c r="BK135" i="13" s="1"/>
  <c r="J135" i="13" s="1"/>
  <c r="J100" i="13" s="1"/>
  <c r="J136" i="13"/>
  <c r="BE136" i="13" s="1"/>
  <c r="BI134" i="13"/>
  <c r="BH134" i="13"/>
  <c r="BG134" i="13"/>
  <c r="BF134" i="13"/>
  <c r="T134" i="13"/>
  <c r="T133" i="13" s="1"/>
  <c r="R134" i="13"/>
  <c r="R133" i="13" s="1"/>
  <c r="P134" i="13"/>
  <c r="P133" i="13" s="1"/>
  <c r="BK134" i="13"/>
  <c r="BK133" i="13"/>
  <c r="J133" i="13" s="1"/>
  <c r="J99" i="13" s="1"/>
  <c r="J134" i="13"/>
  <c r="BE134" i="13"/>
  <c r="BI132" i="13"/>
  <c r="BH132" i="13"/>
  <c r="BG132" i="13"/>
  <c r="BF132" i="13"/>
  <c r="T132" i="13"/>
  <c r="R132" i="13"/>
  <c r="P132" i="13"/>
  <c r="BK132" i="13"/>
  <c r="J132" i="13"/>
  <c r="BE132" i="13" s="1"/>
  <c r="BI131" i="13"/>
  <c r="BH131" i="13"/>
  <c r="BG131" i="13"/>
  <c r="BF131" i="13"/>
  <c r="T131" i="13"/>
  <c r="R131" i="13"/>
  <c r="P131" i="13"/>
  <c r="BK131" i="13"/>
  <c r="J131" i="13"/>
  <c r="BE131" i="13" s="1"/>
  <c r="BI130" i="13"/>
  <c r="BH130" i="13"/>
  <c r="BG130" i="13"/>
  <c r="BF130" i="13"/>
  <c r="T130" i="13"/>
  <c r="T129" i="13" s="1"/>
  <c r="R130" i="13"/>
  <c r="P130" i="13"/>
  <c r="BK130" i="13"/>
  <c r="J130" i="13"/>
  <c r="BE130" i="13" s="1"/>
  <c r="BI128" i="13"/>
  <c r="BH128" i="13"/>
  <c r="BG128" i="13"/>
  <c r="BF128" i="13"/>
  <c r="T128" i="13"/>
  <c r="R128" i="13"/>
  <c r="P128" i="13"/>
  <c r="BK128" i="13"/>
  <c r="J128" i="13"/>
  <c r="BE128" i="13" s="1"/>
  <c r="BI127" i="13"/>
  <c r="BH127" i="13"/>
  <c r="BG127" i="13"/>
  <c r="BF127" i="13"/>
  <c r="T127" i="13"/>
  <c r="R127" i="13"/>
  <c r="P127" i="13"/>
  <c r="BK127" i="13"/>
  <c r="J127" i="13"/>
  <c r="BE127" i="13" s="1"/>
  <c r="BI126" i="13"/>
  <c r="BH126" i="13"/>
  <c r="BG126" i="13"/>
  <c r="BF126" i="13"/>
  <c r="T126" i="13"/>
  <c r="R126" i="13"/>
  <c r="P126" i="13"/>
  <c r="BK126" i="13"/>
  <c r="J126" i="13"/>
  <c r="BE126" i="13" s="1"/>
  <c r="BI125" i="13"/>
  <c r="BH125" i="13"/>
  <c r="BG125" i="13"/>
  <c r="BF125" i="13"/>
  <c r="T125" i="13"/>
  <c r="R125" i="13"/>
  <c r="P125" i="13"/>
  <c r="BK125" i="13"/>
  <c r="J125" i="13"/>
  <c r="BE125" i="13" s="1"/>
  <c r="BI124" i="13"/>
  <c r="BH124" i="13"/>
  <c r="BG124" i="13"/>
  <c r="BF124" i="13"/>
  <c r="T124" i="13"/>
  <c r="R124" i="13"/>
  <c r="P124" i="13"/>
  <c r="BK124" i="13"/>
  <c r="J124" i="13"/>
  <c r="BE124" i="13" s="1"/>
  <c r="BI123" i="13"/>
  <c r="BH123" i="13"/>
  <c r="BG123" i="13"/>
  <c r="BF123" i="13"/>
  <c r="T123" i="13"/>
  <c r="R123" i="13"/>
  <c r="P123" i="13"/>
  <c r="BK123" i="13"/>
  <c r="J123" i="13"/>
  <c r="BE123" i="13" s="1"/>
  <c r="BI122" i="13"/>
  <c r="BH122" i="13"/>
  <c r="BG122" i="13"/>
  <c r="BF122" i="13"/>
  <c r="T122" i="13"/>
  <c r="R122" i="13"/>
  <c r="P122" i="13"/>
  <c r="BK122" i="13"/>
  <c r="J122" i="13"/>
  <c r="BE122" i="13" s="1"/>
  <c r="F114" i="13"/>
  <c r="E112" i="13"/>
  <c r="F89" i="13"/>
  <c r="E87" i="13"/>
  <c r="J24" i="13"/>
  <c r="E24" i="13"/>
  <c r="J117" i="13" s="1"/>
  <c r="J23" i="13"/>
  <c r="J21" i="13"/>
  <c r="E21" i="13"/>
  <c r="J116" i="13"/>
  <c r="J91" i="13"/>
  <c r="J20" i="13"/>
  <c r="J18" i="13"/>
  <c r="E18" i="13"/>
  <c r="F92" i="13" s="1"/>
  <c r="J17" i="13"/>
  <c r="J15" i="13"/>
  <c r="E15" i="13"/>
  <c r="J14" i="13"/>
  <c r="J12" i="13"/>
  <c r="E7" i="13"/>
  <c r="E85" i="13" s="1"/>
  <c r="J37" i="12"/>
  <c r="J36" i="12"/>
  <c r="AY105" i="1" s="1"/>
  <c r="J35" i="12"/>
  <c r="AX105" i="1" s="1"/>
  <c r="BI135" i="12"/>
  <c r="BH135" i="12"/>
  <c r="BG135" i="12"/>
  <c r="BF135" i="12"/>
  <c r="T135" i="12"/>
  <c r="T134" i="12" s="1"/>
  <c r="R135" i="12"/>
  <c r="R134" i="12" s="1"/>
  <c r="P135" i="12"/>
  <c r="P134" i="12" s="1"/>
  <c r="BK135" i="12"/>
  <c r="BK134" i="12" s="1"/>
  <c r="J134" i="12" s="1"/>
  <c r="J100" i="12" s="1"/>
  <c r="J135" i="12"/>
  <c r="BE135" i="12" s="1"/>
  <c r="BI133" i="12"/>
  <c r="BH133" i="12"/>
  <c r="BG133" i="12"/>
  <c r="BF133" i="12"/>
  <c r="T133" i="12"/>
  <c r="T132" i="12" s="1"/>
  <c r="R133" i="12"/>
  <c r="R132" i="12" s="1"/>
  <c r="P133" i="12"/>
  <c r="P132" i="12" s="1"/>
  <c r="BK133" i="12"/>
  <c r="BK132" i="12" s="1"/>
  <c r="J132" i="12" s="1"/>
  <c r="J99" i="12" s="1"/>
  <c r="J133" i="12"/>
  <c r="BE133" i="12" s="1"/>
  <c r="BI131" i="12"/>
  <c r="BH131" i="12"/>
  <c r="BG131" i="12"/>
  <c r="BF131" i="12"/>
  <c r="T131" i="12"/>
  <c r="R131" i="12"/>
  <c r="P131" i="12"/>
  <c r="BK131" i="12"/>
  <c r="J131" i="12"/>
  <c r="BE131" i="12" s="1"/>
  <c r="BI130" i="12"/>
  <c r="BH130" i="12"/>
  <c r="BG130" i="12"/>
  <c r="BF130" i="12"/>
  <c r="T130" i="12"/>
  <c r="R130" i="12"/>
  <c r="P130" i="12"/>
  <c r="BK130" i="12"/>
  <c r="J130" i="12"/>
  <c r="BE130" i="12" s="1"/>
  <c r="BI129" i="12"/>
  <c r="BH129" i="12"/>
  <c r="BG129" i="12"/>
  <c r="BF129" i="12"/>
  <c r="T129" i="12"/>
  <c r="T128" i="12" s="1"/>
  <c r="R129" i="12"/>
  <c r="P129" i="12"/>
  <c r="BK129" i="12"/>
  <c r="J129" i="12"/>
  <c r="BE129" i="12" s="1"/>
  <c r="BI127" i="12"/>
  <c r="BH127" i="12"/>
  <c r="BG127" i="12"/>
  <c r="BF127" i="12"/>
  <c r="T127" i="12"/>
  <c r="R127" i="12"/>
  <c r="P127" i="12"/>
  <c r="BK127" i="12"/>
  <c r="J127" i="12"/>
  <c r="BE127" i="12" s="1"/>
  <c r="BI126" i="12"/>
  <c r="BH126" i="12"/>
  <c r="BG126" i="12"/>
  <c r="BF126" i="12"/>
  <c r="T126" i="12"/>
  <c r="R126" i="12"/>
  <c r="P126" i="12"/>
  <c r="BK126" i="12"/>
  <c r="J126" i="12"/>
  <c r="BE126" i="12"/>
  <c r="BI125" i="12"/>
  <c r="BH125" i="12"/>
  <c r="BG125" i="12"/>
  <c r="BF125" i="12"/>
  <c r="T125" i="12"/>
  <c r="R125" i="12"/>
  <c r="P125" i="12"/>
  <c r="BK125" i="12"/>
  <c r="J125" i="12"/>
  <c r="BE125" i="12" s="1"/>
  <c r="BI124" i="12"/>
  <c r="BH124" i="12"/>
  <c r="BG124" i="12"/>
  <c r="BF124" i="12"/>
  <c r="T124" i="12"/>
  <c r="R124" i="12"/>
  <c r="P124" i="12"/>
  <c r="BK124" i="12"/>
  <c r="J124" i="12"/>
  <c r="BE124" i="12" s="1"/>
  <c r="BI123" i="12"/>
  <c r="BH123" i="12"/>
  <c r="BG123" i="12"/>
  <c r="BF123" i="12"/>
  <c r="T123" i="12"/>
  <c r="R123" i="12"/>
  <c r="P123" i="12"/>
  <c r="BK123" i="12"/>
  <c r="J123" i="12"/>
  <c r="BE123" i="12" s="1"/>
  <c r="BI122" i="12"/>
  <c r="BH122" i="12"/>
  <c r="BG122" i="12"/>
  <c r="BF122" i="12"/>
  <c r="T122" i="12"/>
  <c r="R122" i="12"/>
  <c r="R121" i="12" s="1"/>
  <c r="P122" i="12"/>
  <c r="BK122" i="12"/>
  <c r="J122" i="12"/>
  <c r="BE122" i="12" s="1"/>
  <c r="F114" i="12"/>
  <c r="E112" i="12"/>
  <c r="F89" i="12"/>
  <c r="E87" i="12"/>
  <c r="J24" i="12"/>
  <c r="E24" i="12"/>
  <c r="J117" i="12"/>
  <c r="J92" i="12"/>
  <c r="J23" i="12"/>
  <c r="J21" i="12"/>
  <c r="E21" i="12"/>
  <c r="J91" i="12" s="1"/>
  <c r="J20" i="12"/>
  <c r="J18" i="12"/>
  <c r="E18" i="12"/>
  <c r="J17" i="12"/>
  <c r="J15" i="12"/>
  <c r="E15" i="12"/>
  <c r="F116" i="12" s="1"/>
  <c r="J14" i="12"/>
  <c r="J12" i="12"/>
  <c r="J114" i="12" s="1"/>
  <c r="E7" i="12"/>
  <c r="J37" i="11"/>
  <c r="J36" i="11"/>
  <c r="AY104" i="1" s="1"/>
  <c r="J35" i="11"/>
  <c r="AX104" i="1"/>
  <c r="BI148" i="11"/>
  <c r="BH148" i="11"/>
  <c r="BG148" i="11"/>
  <c r="BF148" i="11"/>
  <c r="T148" i="11"/>
  <c r="T147" i="11" s="1"/>
  <c r="R148" i="11"/>
  <c r="R147" i="11" s="1"/>
  <c r="P148" i="11"/>
  <c r="P147" i="11" s="1"/>
  <c r="BK148" i="11"/>
  <c r="BK147" i="11" s="1"/>
  <c r="J147" i="11" s="1"/>
  <c r="J103" i="11" s="1"/>
  <c r="J148" i="11"/>
  <c r="BE148" i="11"/>
  <c r="BI146" i="11"/>
  <c r="BH146" i="11"/>
  <c r="BG146" i="11"/>
  <c r="BF146" i="11"/>
  <c r="T146" i="11"/>
  <c r="T145" i="11" s="1"/>
  <c r="R146" i="11"/>
  <c r="R145" i="11" s="1"/>
  <c r="P146" i="11"/>
  <c r="P145" i="11" s="1"/>
  <c r="BK146" i="11"/>
  <c r="BK145" i="11" s="1"/>
  <c r="J145" i="11" s="1"/>
  <c r="J102" i="11" s="1"/>
  <c r="J146" i="11"/>
  <c r="BE146" i="11"/>
  <c r="BI144" i="11"/>
  <c r="BH144" i="11"/>
  <c r="BG144" i="11"/>
  <c r="BF144" i="11"/>
  <c r="T144" i="11"/>
  <c r="R144" i="11"/>
  <c r="P144" i="11"/>
  <c r="BK144" i="11"/>
  <c r="J144" i="11"/>
  <c r="BE144" i="11" s="1"/>
  <c r="BI143" i="11"/>
  <c r="BH143" i="11"/>
  <c r="BG143" i="11"/>
  <c r="BF143" i="11"/>
  <c r="T143" i="11"/>
  <c r="R143" i="11"/>
  <c r="P143" i="11"/>
  <c r="BK143" i="11"/>
  <c r="J143" i="11"/>
  <c r="BE143" i="11" s="1"/>
  <c r="BI142" i="11"/>
  <c r="BH142" i="11"/>
  <c r="BG142" i="11"/>
  <c r="BF142" i="11"/>
  <c r="T142" i="11"/>
  <c r="R142" i="11"/>
  <c r="P142" i="11"/>
  <c r="BK142" i="11"/>
  <c r="J142" i="11"/>
  <c r="BE142" i="11" s="1"/>
  <c r="BI141" i="11"/>
  <c r="BH141" i="11"/>
  <c r="BG141" i="11"/>
  <c r="BF141" i="11"/>
  <c r="T141" i="11"/>
  <c r="R141" i="11"/>
  <c r="R140" i="11" s="1"/>
  <c r="P141" i="11"/>
  <c r="BK141" i="11"/>
  <c r="J141" i="11"/>
  <c r="BE141" i="11" s="1"/>
  <c r="BI139" i="11"/>
  <c r="BH139" i="11"/>
  <c r="BG139" i="11"/>
  <c r="BF139" i="11"/>
  <c r="T139" i="11"/>
  <c r="R139" i="11"/>
  <c r="P139" i="11"/>
  <c r="BK139" i="11"/>
  <c r="J139" i="11"/>
  <c r="BE139" i="11" s="1"/>
  <c r="BI138" i="11"/>
  <c r="BH138" i="11"/>
  <c r="BG138" i="11"/>
  <c r="BF138" i="11"/>
  <c r="T138" i="11"/>
  <c r="R138" i="11"/>
  <c r="P138" i="11"/>
  <c r="BK138" i="11"/>
  <c r="J138" i="11"/>
  <c r="BE138" i="11" s="1"/>
  <c r="BI137" i="11"/>
  <c r="BH137" i="11"/>
  <c r="BG137" i="11"/>
  <c r="BF137" i="11"/>
  <c r="T137" i="11"/>
  <c r="R137" i="11"/>
  <c r="P137" i="11"/>
  <c r="BK137" i="11"/>
  <c r="J137" i="11"/>
  <c r="BE137" i="11"/>
  <c r="BI136" i="11"/>
  <c r="BH136" i="11"/>
  <c r="BG136" i="11"/>
  <c r="BF136" i="11"/>
  <c r="T136" i="11"/>
  <c r="R136" i="11"/>
  <c r="P136" i="11"/>
  <c r="BK136" i="11"/>
  <c r="J136" i="11"/>
  <c r="BE136" i="11" s="1"/>
  <c r="BI135" i="11"/>
  <c r="BH135" i="11"/>
  <c r="BG135" i="11"/>
  <c r="BF135" i="11"/>
  <c r="T135" i="11"/>
  <c r="R135" i="11"/>
  <c r="R131" i="11" s="1"/>
  <c r="P135" i="11"/>
  <c r="BK135" i="11"/>
  <c r="J135" i="11"/>
  <c r="BE135" i="11" s="1"/>
  <c r="BI134" i="11"/>
  <c r="BH134" i="11"/>
  <c r="BG134" i="11"/>
  <c r="BF134" i="11"/>
  <c r="T134" i="11"/>
  <c r="R134" i="11"/>
  <c r="P134" i="11"/>
  <c r="BK134" i="11"/>
  <c r="J134" i="11"/>
  <c r="BE134" i="11" s="1"/>
  <c r="BI133" i="11"/>
  <c r="BH133" i="11"/>
  <c r="BG133" i="11"/>
  <c r="BF133" i="11"/>
  <c r="T133" i="11"/>
  <c r="R133" i="11"/>
  <c r="P133" i="11"/>
  <c r="BK133" i="11"/>
  <c r="J133" i="11"/>
  <c r="BE133" i="11" s="1"/>
  <c r="BI132" i="11"/>
  <c r="BH132" i="11"/>
  <c r="BG132" i="11"/>
  <c r="BF132" i="11"/>
  <c r="T132" i="11"/>
  <c r="R132" i="11"/>
  <c r="P132" i="11"/>
  <c r="BK132" i="11"/>
  <c r="J132" i="11"/>
  <c r="BE132" i="11" s="1"/>
  <c r="BI130" i="11"/>
  <c r="BH130" i="11"/>
  <c r="BG130" i="11"/>
  <c r="BF130" i="11"/>
  <c r="T130" i="11"/>
  <c r="T128" i="11" s="1"/>
  <c r="R130" i="11"/>
  <c r="P130" i="11"/>
  <c r="BK130" i="11"/>
  <c r="J130" i="11"/>
  <c r="BE130" i="11" s="1"/>
  <c r="BI129" i="11"/>
  <c r="BH129" i="11"/>
  <c r="BG129" i="11"/>
  <c r="BF129" i="11"/>
  <c r="T129" i="11"/>
  <c r="R129" i="11"/>
  <c r="P129" i="11"/>
  <c r="BK129" i="11"/>
  <c r="J129" i="11"/>
  <c r="BE129" i="11" s="1"/>
  <c r="BI127" i="11"/>
  <c r="BH127" i="11"/>
  <c r="BG127" i="11"/>
  <c r="BF127" i="11"/>
  <c r="T127" i="11"/>
  <c r="T126" i="11"/>
  <c r="R127" i="11"/>
  <c r="R126" i="11" s="1"/>
  <c r="P127" i="11"/>
  <c r="P126" i="11"/>
  <c r="BK127" i="11"/>
  <c r="BK126" i="11" s="1"/>
  <c r="J126" i="11" s="1"/>
  <c r="J98" i="11" s="1"/>
  <c r="J127" i="11"/>
  <c r="BE127" i="11" s="1"/>
  <c r="BI125" i="11"/>
  <c r="BH125" i="11"/>
  <c r="BG125" i="11"/>
  <c r="BF125" i="11"/>
  <c r="T125" i="11"/>
  <c r="T124" i="11" s="1"/>
  <c r="R125" i="11"/>
  <c r="R124" i="11" s="1"/>
  <c r="P125" i="11"/>
  <c r="P124" i="11" s="1"/>
  <c r="BK125" i="11"/>
  <c r="BK124" i="11" s="1"/>
  <c r="J124" i="11" s="1"/>
  <c r="J97" i="11" s="1"/>
  <c r="J125" i="11"/>
  <c r="BE125" i="11" s="1"/>
  <c r="F117" i="11"/>
  <c r="E115" i="11"/>
  <c r="F89" i="11"/>
  <c r="E87" i="11"/>
  <c r="J24" i="11"/>
  <c r="E24" i="11"/>
  <c r="J92" i="11" s="1"/>
  <c r="J23" i="11"/>
  <c r="J21" i="11"/>
  <c r="E21" i="11"/>
  <c r="J20" i="11"/>
  <c r="J18" i="11"/>
  <c r="E18" i="11"/>
  <c r="F120" i="11" s="1"/>
  <c r="J17" i="11"/>
  <c r="J15" i="11"/>
  <c r="E15" i="11"/>
  <c r="F119" i="11" s="1"/>
  <c r="J14" i="11"/>
  <c r="J12" i="11"/>
  <c r="J117" i="11" s="1"/>
  <c r="J89" i="11"/>
  <c r="E7" i="11"/>
  <c r="E113" i="11" s="1"/>
  <c r="J37" i="10"/>
  <c r="J36" i="10"/>
  <c r="AY103" i="1" s="1"/>
  <c r="J35" i="10"/>
  <c r="AX103" i="1" s="1"/>
  <c r="BI133" i="10"/>
  <c r="BH133" i="10"/>
  <c r="BG133" i="10"/>
  <c r="BF133" i="10"/>
  <c r="T133" i="10"/>
  <c r="T132" i="10"/>
  <c r="R133" i="10"/>
  <c r="R132" i="10" s="1"/>
  <c r="P133" i="10"/>
  <c r="P132" i="10"/>
  <c r="BK133" i="10"/>
  <c r="BK132" i="10" s="1"/>
  <c r="J132" i="10" s="1"/>
  <c r="J98" i="10" s="1"/>
  <c r="J133" i="10"/>
  <c r="BE133" i="10"/>
  <c r="BI131" i="10"/>
  <c r="BH131" i="10"/>
  <c r="BG131" i="10"/>
  <c r="BF131" i="10"/>
  <c r="T131" i="10"/>
  <c r="R131" i="10"/>
  <c r="P131" i="10"/>
  <c r="BK131" i="10"/>
  <c r="J131" i="10"/>
  <c r="BE131" i="10" s="1"/>
  <c r="BI130" i="10"/>
  <c r="BH130" i="10"/>
  <c r="BG130" i="10"/>
  <c r="BF130" i="10"/>
  <c r="T130" i="10"/>
  <c r="R130" i="10"/>
  <c r="P130" i="10"/>
  <c r="BK130" i="10"/>
  <c r="J130" i="10"/>
  <c r="BE130" i="10" s="1"/>
  <c r="BI129" i="10"/>
  <c r="BH129" i="10"/>
  <c r="BG129" i="10"/>
  <c r="BF129" i="10"/>
  <c r="T129" i="10"/>
  <c r="R129" i="10"/>
  <c r="P129" i="10"/>
  <c r="BK129" i="10"/>
  <c r="J129" i="10"/>
  <c r="BE129" i="10" s="1"/>
  <c r="BI128" i="10"/>
  <c r="BH128" i="10"/>
  <c r="BG128" i="10"/>
  <c r="BF128" i="10"/>
  <c r="T128" i="10"/>
  <c r="R128" i="10"/>
  <c r="P128" i="10"/>
  <c r="BK128" i="10"/>
  <c r="J128" i="10"/>
  <c r="BE128" i="10" s="1"/>
  <c r="BI127" i="10"/>
  <c r="BH127" i="10"/>
  <c r="BG127" i="10"/>
  <c r="BF127" i="10"/>
  <c r="T127" i="10"/>
  <c r="R127" i="10"/>
  <c r="P127" i="10"/>
  <c r="BK127" i="10"/>
  <c r="J127" i="10"/>
  <c r="BE127" i="10" s="1"/>
  <c r="BI126" i="10"/>
  <c r="BH126" i="10"/>
  <c r="BG126" i="10"/>
  <c r="BF126" i="10"/>
  <c r="T126" i="10"/>
  <c r="R126" i="10"/>
  <c r="P126" i="10"/>
  <c r="BK126" i="10"/>
  <c r="J126" i="10"/>
  <c r="BE126" i="10" s="1"/>
  <c r="BI125" i="10"/>
  <c r="BH125" i="10"/>
  <c r="BG125" i="10"/>
  <c r="BF125" i="10"/>
  <c r="T125" i="10"/>
  <c r="R125" i="10"/>
  <c r="P125" i="10"/>
  <c r="BK125" i="10"/>
  <c r="J125" i="10"/>
  <c r="BE125" i="10" s="1"/>
  <c r="BI124" i="10"/>
  <c r="BH124" i="10"/>
  <c r="BG124" i="10"/>
  <c r="BF124" i="10"/>
  <c r="T124" i="10"/>
  <c r="R124" i="10"/>
  <c r="P124" i="10"/>
  <c r="BK124" i="10"/>
  <c r="J124" i="10"/>
  <c r="BE124" i="10" s="1"/>
  <c r="BI123" i="10"/>
  <c r="BH123" i="10"/>
  <c r="BG123" i="10"/>
  <c r="BF123" i="10"/>
  <c r="T123" i="10"/>
  <c r="R123" i="10"/>
  <c r="P123" i="10"/>
  <c r="BK123" i="10"/>
  <c r="J123" i="10"/>
  <c r="BE123" i="10" s="1"/>
  <c r="BI122" i="10"/>
  <c r="BH122" i="10"/>
  <c r="BG122" i="10"/>
  <c r="BF122" i="10"/>
  <c r="T122" i="10"/>
  <c r="R122" i="10"/>
  <c r="P122" i="10"/>
  <c r="BK122" i="10"/>
  <c r="J122" i="10"/>
  <c r="BE122" i="10" s="1"/>
  <c r="BI121" i="10"/>
  <c r="BH121" i="10"/>
  <c r="BG121" i="10"/>
  <c r="BF121" i="10"/>
  <c r="T121" i="10"/>
  <c r="R121" i="10"/>
  <c r="P121" i="10"/>
  <c r="BK121" i="10"/>
  <c r="J121" i="10"/>
  <c r="BE121" i="10" s="1"/>
  <c r="BI120" i="10"/>
  <c r="BH120" i="10"/>
  <c r="BG120" i="10"/>
  <c r="BF120" i="10"/>
  <c r="T120" i="10"/>
  <c r="R120" i="10"/>
  <c r="P120" i="10"/>
  <c r="BK120" i="10"/>
  <c r="J120" i="10"/>
  <c r="BE120" i="10" s="1"/>
  <c r="F112" i="10"/>
  <c r="E110" i="10"/>
  <c r="F89" i="10"/>
  <c r="E87" i="10"/>
  <c r="J24" i="10"/>
  <c r="E24" i="10"/>
  <c r="J23" i="10"/>
  <c r="J21" i="10"/>
  <c r="E21" i="10"/>
  <c r="J114" i="10" s="1"/>
  <c r="J20" i="10"/>
  <c r="J18" i="10"/>
  <c r="E18" i="10"/>
  <c r="F115" i="10"/>
  <c r="F92" i="10"/>
  <c r="J17" i="10"/>
  <c r="J15" i="10"/>
  <c r="E15" i="10"/>
  <c r="F91" i="10" s="1"/>
  <c r="J14" i="10"/>
  <c r="J12" i="10"/>
  <c r="J89" i="10" s="1"/>
  <c r="J112" i="10"/>
  <c r="E7" i="10"/>
  <c r="E108" i="10" s="1"/>
  <c r="J37" i="9"/>
  <c r="J36" i="9"/>
  <c r="AY102" i="1" s="1"/>
  <c r="J35" i="9"/>
  <c r="AX102" i="1" s="1"/>
  <c r="BI140" i="9"/>
  <c r="BH140" i="9"/>
  <c r="BG140" i="9"/>
  <c r="BF140" i="9"/>
  <c r="T140" i="9"/>
  <c r="T139" i="9" s="1"/>
  <c r="R140" i="9"/>
  <c r="R139" i="9" s="1"/>
  <c r="P140" i="9"/>
  <c r="P139" i="9" s="1"/>
  <c r="BK140" i="9"/>
  <c r="BK139" i="9" s="1"/>
  <c r="J139" i="9" s="1"/>
  <c r="J100" i="9" s="1"/>
  <c r="J140" i="9"/>
  <c r="BE140" i="9" s="1"/>
  <c r="BI138" i="9"/>
  <c r="BH138" i="9"/>
  <c r="BG138" i="9"/>
  <c r="BF138" i="9"/>
  <c r="T138" i="9"/>
  <c r="T137" i="9" s="1"/>
  <c r="R138" i="9"/>
  <c r="R137" i="9" s="1"/>
  <c r="P138" i="9"/>
  <c r="P137" i="9" s="1"/>
  <c r="BK138" i="9"/>
  <c r="BK137" i="9" s="1"/>
  <c r="J137" i="9" s="1"/>
  <c r="J99" i="9" s="1"/>
  <c r="J138" i="9"/>
  <c r="BE138" i="9" s="1"/>
  <c r="BI136" i="9"/>
  <c r="BH136" i="9"/>
  <c r="BG136" i="9"/>
  <c r="BF136" i="9"/>
  <c r="T136" i="9"/>
  <c r="R136" i="9"/>
  <c r="P136" i="9"/>
  <c r="BK136" i="9"/>
  <c r="J136" i="9"/>
  <c r="BE136" i="9" s="1"/>
  <c r="BI135" i="9"/>
  <c r="BH135" i="9"/>
  <c r="BG135" i="9"/>
  <c r="BF135" i="9"/>
  <c r="T135" i="9"/>
  <c r="R135" i="9"/>
  <c r="P135" i="9"/>
  <c r="BK135" i="9"/>
  <c r="J135" i="9"/>
  <c r="BE135" i="9" s="1"/>
  <c r="BI134" i="9"/>
  <c r="BH134" i="9"/>
  <c r="BG134" i="9"/>
  <c r="BF134" i="9"/>
  <c r="T134" i="9"/>
  <c r="R134" i="9"/>
  <c r="P134" i="9"/>
  <c r="BK134" i="9"/>
  <c r="J134" i="9"/>
  <c r="BE134" i="9" s="1"/>
  <c r="BI133" i="9"/>
  <c r="BH133" i="9"/>
  <c r="BG133" i="9"/>
  <c r="BF133" i="9"/>
  <c r="T133" i="9"/>
  <c r="R133" i="9"/>
  <c r="P133" i="9"/>
  <c r="BK133" i="9"/>
  <c r="J133" i="9"/>
  <c r="BE133" i="9" s="1"/>
  <c r="BI132" i="9"/>
  <c r="BH132" i="9"/>
  <c r="BG132" i="9"/>
  <c r="BF132" i="9"/>
  <c r="T132" i="9"/>
  <c r="R132" i="9"/>
  <c r="P132" i="9"/>
  <c r="BK132" i="9"/>
  <c r="J132" i="9"/>
  <c r="BE132" i="9" s="1"/>
  <c r="BI131" i="9"/>
  <c r="BH131" i="9"/>
  <c r="BG131" i="9"/>
  <c r="BF131" i="9"/>
  <c r="T131" i="9"/>
  <c r="T130" i="9" s="1"/>
  <c r="R131" i="9"/>
  <c r="P131" i="9"/>
  <c r="BK131" i="9"/>
  <c r="J131" i="9"/>
  <c r="BE131" i="9" s="1"/>
  <c r="BI129" i="9"/>
  <c r="BH129" i="9"/>
  <c r="BG129" i="9"/>
  <c r="BF129" i="9"/>
  <c r="T129" i="9"/>
  <c r="R129" i="9"/>
  <c r="P129" i="9"/>
  <c r="BK129" i="9"/>
  <c r="J129" i="9"/>
  <c r="BE129" i="9" s="1"/>
  <c r="BI128" i="9"/>
  <c r="BH128" i="9"/>
  <c r="BG128" i="9"/>
  <c r="BF128" i="9"/>
  <c r="T128" i="9"/>
  <c r="R128" i="9"/>
  <c r="P128" i="9"/>
  <c r="BK128" i="9"/>
  <c r="J128" i="9"/>
  <c r="BE128" i="9"/>
  <c r="BI127" i="9"/>
  <c r="BH127" i="9"/>
  <c r="BG127" i="9"/>
  <c r="BF127" i="9"/>
  <c r="T127" i="9"/>
  <c r="R127" i="9"/>
  <c r="P127" i="9"/>
  <c r="BK127" i="9"/>
  <c r="J127" i="9"/>
  <c r="BE127" i="9" s="1"/>
  <c r="BI126" i="9"/>
  <c r="BH126" i="9"/>
  <c r="BG126" i="9"/>
  <c r="BF126" i="9"/>
  <c r="T126" i="9"/>
  <c r="R126" i="9"/>
  <c r="P126" i="9"/>
  <c r="BK126" i="9"/>
  <c r="J126" i="9"/>
  <c r="BE126" i="9"/>
  <c r="BI125" i="9"/>
  <c r="BH125" i="9"/>
  <c r="BG125" i="9"/>
  <c r="BF125" i="9"/>
  <c r="T125" i="9"/>
  <c r="R125" i="9"/>
  <c r="P125" i="9"/>
  <c r="BK125" i="9"/>
  <c r="J125" i="9"/>
  <c r="BE125" i="9" s="1"/>
  <c r="BI124" i="9"/>
  <c r="BH124" i="9"/>
  <c r="BG124" i="9"/>
  <c r="BF124" i="9"/>
  <c r="T124" i="9"/>
  <c r="R124" i="9"/>
  <c r="P124" i="9"/>
  <c r="BK124" i="9"/>
  <c r="J124" i="9"/>
  <c r="BE124" i="9" s="1"/>
  <c r="BI123" i="9"/>
  <c r="BH123" i="9"/>
  <c r="BG123" i="9"/>
  <c r="BF123" i="9"/>
  <c r="T123" i="9"/>
  <c r="R123" i="9"/>
  <c r="P123" i="9"/>
  <c r="BK123" i="9"/>
  <c r="J123" i="9"/>
  <c r="BE123" i="9" s="1"/>
  <c r="BI122" i="9"/>
  <c r="BH122" i="9"/>
  <c r="BG122" i="9"/>
  <c r="BF122" i="9"/>
  <c r="T122" i="9"/>
  <c r="R122" i="9"/>
  <c r="P122" i="9"/>
  <c r="BK122" i="9"/>
  <c r="J122" i="9"/>
  <c r="BE122" i="9" s="1"/>
  <c r="F114" i="9"/>
  <c r="E112" i="9"/>
  <c r="F89" i="9"/>
  <c r="E87" i="9"/>
  <c r="J24" i="9"/>
  <c r="E24" i="9"/>
  <c r="J92" i="9" s="1"/>
  <c r="J23" i="9"/>
  <c r="J21" i="9"/>
  <c r="E21" i="9"/>
  <c r="J20" i="9"/>
  <c r="J18" i="9"/>
  <c r="E18" i="9"/>
  <c r="F117" i="9" s="1"/>
  <c r="F92" i="9"/>
  <c r="J17" i="9"/>
  <c r="J15" i="9"/>
  <c r="E15" i="9"/>
  <c r="F116" i="9" s="1"/>
  <c r="J14" i="9"/>
  <c r="J12" i="9"/>
  <c r="J114" i="9" s="1"/>
  <c r="E7" i="9"/>
  <c r="E110" i="9" s="1"/>
  <c r="J37" i="8"/>
  <c r="J36" i="8"/>
  <c r="AY101" i="1" s="1"/>
  <c r="J35" i="8"/>
  <c r="AX101" i="1" s="1"/>
  <c r="BI131" i="8"/>
  <c r="BH131" i="8"/>
  <c r="BG131" i="8"/>
  <c r="BF131" i="8"/>
  <c r="T131" i="8"/>
  <c r="T130" i="8" s="1"/>
  <c r="R131" i="8"/>
  <c r="R130" i="8" s="1"/>
  <c r="P131" i="8"/>
  <c r="P130" i="8" s="1"/>
  <c r="BK131" i="8"/>
  <c r="BK130" i="8" s="1"/>
  <c r="J130" i="8" s="1"/>
  <c r="J99" i="8" s="1"/>
  <c r="J131" i="8"/>
  <c r="BE131" i="8" s="1"/>
  <c r="BI129" i="8"/>
  <c r="BH129" i="8"/>
  <c r="BG129" i="8"/>
  <c r="BF129" i="8"/>
  <c r="T129" i="8"/>
  <c r="R129" i="8"/>
  <c r="P129" i="8"/>
  <c r="BK129" i="8"/>
  <c r="BK127" i="8" s="1"/>
  <c r="J127" i="8" s="1"/>
  <c r="J98" i="8" s="1"/>
  <c r="J129" i="8"/>
  <c r="BE129" i="8" s="1"/>
  <c r="BI128" i="8"/>
  <c r="BH128" i="8"/>
  <c r="BG128" i="8"/>
  <c r="BF128" i="8"/>
  <c r="T128" i="8"/>
  <c r="R128" i="8"/>
  <c r="R127" i="8"/>
  <c r="P128" i="8"/>
  <c r="P127" i="8" s="1"/>
  <c r="BK128" i="8"/>
  <c r="J128" i="8"/>
  <c r="BE128" i="8" s="1"/>
  <c r="BI126" i="8"/>
  <c r="BH126" i="8"/>
  <c r="BG126" i="8"/>
  <c r="BF126" i="8"/>
  <c r="T126" i="8"/>
  <c r="R126" i="8"/>
  <c r="P126" i="8"/>
  <c r="BK126" i="8"/>
  <c r="J126" i="8"/>
  <c r="BE126" i="8" s="1"/>
  <c r="BI125" i="8"/>
  <c r="BH125" i="8"/>
  <c r="BG125" i="8"/>
  <c r="BF125" i="8"/>
  <c r="T125" i="8"/>
  <c r="R125" i="8"/>
  <c r="P125" i="8"/>
  <c r="BK125" i="8"/>
  <c r="J125" i="8"/>
  <c r="BE125" i="8"/>
  <c r="BI124" i="8"/>
  <c r="BH124" i="8"/>
  <c r="BG124" i="8"/>
  <c r="BF124" i="8"/>
  <c r="T124" i="8"/>
  <c r="R124" i="8"/>
  <c r="P124" i="8"/>
  <c r="BK124" i="8"/>
  <c r="J124" i="8"/>
  <c r="BE124" i="8" s="1"/>
  <c r="BI123" i="8"/>
  <c r="BH123" i="8"/>
  <c r="BG123" i="8"/>
  <c r="BF123" i="8"/>
  <c r="T123" i="8"/>
  <c r="R123" i="8"/>
  <c r="P123" i="8"/>
  <c r="BK123" i="8"/>
  <c r="J123" i="8"/>
  <c r="BE123" i="8" s="1"/>
  <c r="BI122" i="8"/>
  <c r="BH122" i="8"/>
  <c r="BG122" i="8"/>
  <c r="BF122" i="8"/>
  <c r="T122" i="8"/>
  <c r="R122" i="8"/>
  <c r="P122" i="8"/>
  <c r="BK122" i="8"/>
  <c r="J122" i="8"/>
  <c r="BE122" i="8" s="1"/>
  <c r="BI121" i="8"/>
  <c r="BH121" i="8"/>
  <c r="BG121" i="8"/>
  <c r="BF121" i="8"/>
  <c r="T121" i="8"/>
  <c r="R121" i="8"/>
  <c r="P121" i="8"/>
  <c r="BK121" i="8"/>
  <c r="J121" i="8"/>
  <c r="BE121" i="8" s="1"/>
  <c r="F113" i="8"/>
  <c r="E111" i="8"/>
  <c r="F89" i="8"/>
  <c r="E87" i="8"/>
  <c r="J24" i="8"/>
  <c r="E24" i="8"/>
  <c r="J116" i="8" s="1"/>
  <c r="J23" i="8"/>
  <c r="J21" i="8"/>
  <c r="E21" i="8"/>
  <c r="J91" i="8" s="1"/>
  <c r="J20" i="8"/>
  <c r="J18" i="8"/>
  <c r="E18" i="8"/>
  <c r="J17" i="8"/>
  <c r="J15" i="8"/>
  <c r="E15" i="8"/>
  <c r="F115" i="8" s="1"/>
  <c r="J14" i="8"/>
  <c r="J12" i="8"/>
  <c r="J113" i="8" s="1"/>
  <c r="E7" i="8"/>
  <c r="J37" i="7"/>
  <c r="J36" i="7"/>
  <c r="AY100" i="1" s="1"/>
  <c r="J35" i="7"/>
  <c r="AX100" i="1" s="1"/>
  <c r="BI131" i="7"/>
  <c r="BH131" i="7"/>
  <c r="BG131" i="7"/>
  <c r="BF131" i="7"/>
  <c r="T131" i="7"/>
  <c r="T130" i="7" s="1"/>
  <c r="R131" i="7"/>
  <c r="R130" i="7" s="1"/>
  <c r="P131" i="7"/>
  <c r="P130" i="7" s="1"/>
  <c r="BK131" i="7"/>
  <c r="BK130" i="7" s="1"/>
  <c r="J130" i="7" s="1"/>
  <c r="J99" i="7" s="1"/>
  <c r="J131" i="7"/>
  <c r="BE131" i="7" s="1"/>
  <c r="BI129" i="7"/>
  <c r="BH129" i="7"/>
  <c r="BG129" i="7"/>
  <c r="BF129" i="7"/>
  <c r="T129" i="7"/>
  <c r="R129" i="7"/>
  <c r="P129" i="7"/>
  <c r="BK129" i="7"/>
  <c r="J129" i="7"/>
  <c r="BE129" i="7" s="1"/>
  <c r="BI128" i="7"/>
  <c r="BH128" i="7"/>
  <c r="BG128" i="7"/>
  <c r="BF128" i="7"/>
  <c r="T128" i="7"/>
  <c r="R128" i="7"/>
  <c r="P128" i="7"/>
  <c r="P127" i="7" s="1"/>
  <c r="BK128" i="7"/>
  <c r="J128" i="7"/>
  <c r="BE128" i="7" s="1"/>
  <c r="BI126" i="7"/>
  <c r="BH126" i="7"/>
  <c r="BG126" i="7"/>
  <c r="BF126" i="7"/>
  <c r="T126" i="7"/>
  <c r="R126" i="7"/>
  <c r="P126" i="7"/>
  <c r="BK126" i="7"/>
  <c r="J126" i="7"/>
  <c r="BE126" i="7" s="1"/>
  <c r="BI125" i="7"/>
  <c r="BH125" i="7"/>
  <c r="BG125" i="7"/>
  <c r="BF125" i="7"/>
  <c r="T125" i="7"/>
  <c r="R125" i="7"/>
  <c r="P125" i="7"/>
  <c r="BK125" i="7"/>
  <c r="J125" i="7"/>
  <c r="BE125" i="7" s="1"/>
  <c r="BI124" i="7"/>
  <c r="BH124" i="7"/>
  <c r="BG124" i="7"/>
  <c r="BF124" i="7"/>
  <c r="T124" i="7"/>
  <c r="R124" i="7"/>
  <c r="P124" i="7"/>
  <c r="BK124" i="7"/>
  <c r="J124" i="7"/>
  <c r="BE124" i="7" s="1"/>
  <c r="BI123" i="7"/>
  <c r="BH123" i="7"/>
  <c r="BG123" i="7"/>
  <c r="BF123" i="7"/>
  <c r="T123" i="7"/>
  <c r="R123" i="7"/>
  <c r="P123" i="7"/>
  <c r="BK123" i="7"/>
  <c r="J123" i="7"/>
  <c r="BE123" i="7" s="1"/>
  <c r="BI122" i="7"/>
  <c r="BH122" i="7"/>
  <c r="BG122" i="7"/>
  <c r="BF122" i="7"/>
  <c r="T122" i="7"/>
  <c r="R122" i="7"/>
  <c r="P122" i="7"/>
  <c r="BK122" i="7"/>
  <c r="J122" i="7"/>
  <c r="BE122" i="7"/>
  <c r="BI121" i="7"/>
  <c r="BH121" i="7"/>
  <c r="BG121" i="7"/>
  <c r="BF121" i="7"/>
  <c r="T121" i="7"/>
  <c r="R121" i="7"/>
  <c r="P121" i="7"/>
  <c r="P120" i="7" s="1"/>
  <c r="BK121" i="7"/>
  <c r="J121" i="7"/>
  <c r="BE121" i="7" s="1"/>
  <c r="F113" i="7"/>
  <c r="E111" i="7"/>
  <c r="F89" i="7"/>
  <c r="E87" i="7"/>
  <c r="J24" i="7"/>
  <c r="E24" i="7"/>
  <c r="J116" i="7" s="1"/>
  <c r="J23" i="7"/>
  <c r="J21" i="7"/>
  <c r="E21" i="7"/>
  <c r="J115" i="7" s="1"/>
  <c r="J20" i="7"/>
  <c r="J18" i="7"/>
  <c r="E18" i="7"/>
  <c r="F92" i="7" s="1"/>
  <c r="J17" i="7"/>
  <c r="J15" i="7"/>
  <c r="E15" i="7"/>
  <c r="J14" i="7"/>
  <c r="J12" i="7"/>
  <c r="E7" i="7"/>
  <c r="E85" i="7" s="1"/>
  <c r="J37" i="6"/>
  <c r="J36" i="6"/>
  <c r="AY99" i="1" s="1"/>
  <c r="J35" i="6"/>
  <c r="AX99" i="1" s="1"/>
  <c r="BI145" i="6"/>
  <c r="BH145" i="6"/>
  <c r="BG145" i="6"/>
  <c r="BF145" i="6"/>
  <c r="T145" i="6"/>
  <c r="T144" i="6" s="1"/>
  <c r="R145" i="6"/>
  <c r="R144" i="6" s="1"/>
  <c r="P145" i="6"/>
  <c r="P144" i="6" s="1"/>
  <c r="BK145" i="6"/>
  <c r="BK144" i="6" s="1"/>
  <c r="J144" i="6" s="1"/>
  <c r="J100" i="6" s="1"/>
  <c r="J145" i="6"/>
  <c r="BE145" i="6" s="1"/>
  <c r="BI143" i="6"/>
  <c r="BH143" i="6"/>
  <c r="BG143" i="6"/>
  <c r="BF143" i="6"/>
  <c r="T143" i="6"/>
  <c r="R143" i="6"/>
  <c r="P143" i="6"/>
  <c r="BK143" i="6"/>
  <c r="J143" i="6"/>
  <c r="BE143" i="6" s="1"/>
  <c r="BI142" i="6"/>
  <c r="BH142" i="6"/>
  <c r="BG142" i="6"/>
  <c r="BF142" i="6"/>
  <c r="T142" i="6"/>
  <c r="R142" i="6"/>
  <c r="P142" i="6"/>
  <c r="BK142" i="6"/>
  <c r="J142" i="6"/>
  <c r="BE142" i="6" s="1"/>
  <c r="BI141" i="6"/>
  <c r="BH141" i="6"/>
  <c r="BG141" i="6"/>
  <c r="BF141" i="6"/>
  <c r="T141" i="6"/>
  <c r="R141" i="6"/>
  <c r="P141" i="6"/>
  <c r="BK141" i="6"/>
  <c r="J141" i="6"/>
  <c r="BE141" i="6" s="1"/>
  <c r="BI140" i="6"/>
  <c r="BH140" i="6"/>
  <c r="BG140" i="6"/>
  <c r="BF140" i="6"/>
  <c r="T140" i="6"/>
  <c r="R140" i="6"/>
  <c r="P140" i="6"/>
  <c r="BK140" i="6"/>
  <c r="J140" i="6"/>
  <c r="BE140" i="6" s="1"/>
  <c r="BI139" i="6"/>
  <c r="BH139" i="6"/>
  <c r="BG139" i="6"/>
  <c r="BF139" i="6"/>
  <c r="T139" i="6"/>
  <c r="R139" i="6"/>
  <c r="P139" i="6"/>
  <c r="BK139" i="6"/>
  <c r="J139" i="6"/>
  <c r="BE139" i="6" s="1"/>
  <c r="BI137" i="6"/>
  <c r="BH137" i="6"/>
  <c r="BG137" i="6"/>
  <c r="BF137" i="6"/>
  <c r="T137" i="6"/>
  <c r="R137" i="6"/>
  <c r="P137" i="6"/>
  <c r="BK137" i="6"/>
  <c r="J137" i="6"/>
  <c r="BE137" i="6" s="1"/>
  <c r="BI136" i="6"/>
  <c r="BH136" i="6"/>
  <c r="BG136" i="6"/>
  <c r="BF136" i="6"/>
  <c r="T136" i="6"/>
  <c r="R136" i="6"/>
  <c r="P136" i="6"/>
  <c r="BK136" i="6"/>
  <c r="J136" i="6"/>
  <c r="BE136" i="6" s="1"/>
  <c r="BI135" i="6"/>
  <c r="BH135" i="6"/>
  <c r="BG135" i="6"/>
  <c r="BF135" i="6"/>
  <c r="T135" i="6"/>
  <c r="R135" i="6"/>
  <c r="P135" i="6"/>
  <c r="BK135" i="6"/>
  <c r="J135" i="6"/>
  <c r="BE135" i="6" s="1"/>
  <c r="BI134" i="6"/>
  <c r="BH134" i="6"/>
  <c r="BG134" i="6"/>
  <c r="BF134" i="6"/>
  <c r="T134" i="6"/>
  <c r="R134" i="6"/>
  <c r="P134" i="6"/>
  <c r="BK134" i="6"/>
  <c r="J134" i="6"/>
  <c r="BE134" i="6" s="1"/>
  <c r="BI133" i="6"/>
  <c r="BH133" i="6"/>
  <c r="BG133" i="6"/>
  <c r="BF133" i="6"/>
  <c r="T133" i="6"/>
  <c r="R133" i="6"/>
  <c r="P133" i="6"/>
  <c r="BK133" i="6"/>
  <c r="J133" i="6"/>
  <c r="BE133" i="6" s="1"/>
  <c r="BI132" i="6"/>
  <c r="BH132" i="6"/>
  <c r="BG132" i="6"/>
  <c r="BF132" i="6"/>
  <c r="T132" i="6"/>
  <c r="R132" i="6"/>
  <c r="P132" i="6"/>
  <c r="BK132" i="6"/>
  <c r="J132" i="6"/>
  <c r="BE132" i="6"/>
  <c r="BI131" i="6"/>
  <c r="BH131" i="6"/>
  <c r="BG131" i="6"/>
  <c r="BF131" i="6"/>
  <c r="T131" i="6"/>
  <c r="R131" i="6"/>
  <c r="P131" i="6"/>
  <c r="BK131" i="6"/>
  <c r="J131" i="6"/>
  <c r="BE131" i="6" s="1"/>
  <c r="BI130" i="6"/>
  <c r="BH130" i="6"/>
  <c r="BG130" i="6"/>
  <c r="BF130" i="6"/>
  <c r="T130" i="6"/>
  <c r="R130" i="6"/>
  <c r="P130" i="6"/>
  <c r="BK130" i="6"/>
  <c r="J130" i="6"/>
  <c r="BE130" i="6" s="1"/>
  <c r="BI129" i="6"/>
  <c r="BH129" i="6"/>
  <c r="BG129" i="6"/>
  <c r="BF129" i="6"/>
  <c r="T129" i="6"/>
  <c r="R129" i="6"/>
  <c r="P129" i="6"/>
  <c r="BK129" i="6"/>
  <c r="J129" i="6"/>
  <c r="BE129" i="6" s="1"/>
  <c r="BI128" i="6"/>
  <c r="BH128" i="6"/>
  <c r="BG128" i="6"/>
  <c r="BF128" i="6"/>
  <c r="T128" i="6"/>
  <c r="R128" i="6"/>
  <c r="P128" i="6"/>
  <c r="BK128" i="6"/>
  <c r="J128" i="6"/>
  <c r="BE128" i="6" s="1"/>
  <c r="BI127" i="6"/>
  <c r="BH127" i="6"/>
  <c r="BG127" i="6"/>
  <c r="BF127" i="6"/>
  <c r="T127" i="6"/>
  <c r="R127" i="6"/>
  <c r="P127" i="6"/>
  <c r="BK127" i="6"/>
  <c r="J127" i="6"/>
  <c r="BE127" i="6" s="1"/>
  <c r="BI126" i="6"/>
  <c r="BH126" i="6"/>
  <c r="BG126" i="6"/>
  <c r="BF126" i="6"/>
  <c r="T126" i="6"/>
  <c r="R126" i="6"/>
  <c r="P126" i="6"/>
  <c r="BK126" i="6"/>
  <c r="J126" i="6"/>
  <c r="BE126" i="6"/>
  <c r="BI125" i="6"/>
  <c r="BH125" i="6"/>
  <c r="BG125" i="6"/>
  <c r="BF125" i="6"/>
  <c r="T125" i="6"/>
  <c r="R125" i="6"/>
  <c r="P125" i="6"/>
  <c r="BK125" i="6"/>
  <c r="J125" i="6"/>
  <c r="BE125" i="6" s="1"/>
  <c r="BI124" i="6"/>
  <c r="BH124" i="6"/>
  <c r="BG124" i="6"/>
  <c r="BF124" i="6"/>
  <c r="T124" i="6"/>
  <c r="R124" i="6"/>
  <c r="P124" i="6"/>
  <c r="BK124" i="6"/>
  <c r="J124" i="6"/>
  <c r="BE124" i="6" s="1"/>
  <c r="BI122" i="6"/>
  <c r="BH122" i="6"/>
  <c r="BG122" i="6"/>
  <c r="BF122" i="6"/>
  <c r="T122" i="6"/>
  <c r="T121" i="6" s="1"/>
  <c r="R122" i="6"/>
  <c r="R121" i="6" s="1"/>
  <c r="P122" i="6"/>
  <c r="P121" i="6" s="1"/>
  <c r="BK122" i="6"/>
  <c r="BK121" i="6"/>
  <c r="J121" i="6" s="1"/>
  <c r="J97" i="6" s="1"/>
  <c r="J122" i="6"/>
  <c r="BE122" i="6" s="1"/>
  <c r="F114" i="6"/>
  <c r="E112" i="6"/>
  <c r="F89" i="6"/>
  <c r="E87" i="6"/>
  <c r="J24" i="6"/>
  <c r="E24" i="6"/>
  <c r="J117" i="6" s="1"/>
  <c r="J92" i="6"/>
  <c r="J23" i="6"/>
  <c r="J21" i="6"/>
  <c r="E21" i="6"/>
  <c r="J91" i="6" s="1"/>
  <c r="J20" i="6"/>
  <c r="J18" i="6"/>
  <c r="E18" i="6"/>
  <c r="J17" i="6"/>
  <c r="J15" i="6"/>
  <c r="E15" i="6"/>
  <c r="F116" i="6" s="1"/>
  <c r="J14" i="6"/>
  <c r="J12" i="6"/>
  <c r="J114" i="6" s="1"/>
  <c r="E7" i="6"/>
  <c r="J37" i="5"/>
  <c r="J36" i="5"/>
  <c r="AY98" i="1" s="1"/>
  <c r="J35" i="5"/>
  <c r="AX98" i="1" s="1"/>
  <c r="BI148" i="5"/>
  <c r="BH148" i="5"/>
  <c r="BG148" i="5"/>
  <c r="BF148" i="5"/>
  <c r="T148" i="5"/>
  <c r="R148" i="5"/>
  <c r="P148" i="5"/>
  <c r="BK148" i="5"/>
  <c r="J148" i="5"/>
  <c r="BE148" i="5" s="1"/>
  <c r="BI147" i="5"/>
  <c r="BH147" i="5"/>
  <c r="BG147" i="5"/>
  <c r="BF147" i="5"/>
  <c r="T147" i="5"/>
  <c r="R147" i="5"/>
  <c r="P147" i="5"/>
  <c r="BK147" i="5"/>
  <c r="J147" i="5"/>
  <c r="BE147" i="5" s="1"/>
  <c r="BI146" i="5"/>
  <c r="BH146" i="5"/>
  <c r="BG146" i="5"/>
  <c r="BF146" i="5"/>
  <c r="T146" i="5"/>
  <c r="R146" i="5"/>
  <c r="P146" i="5"/>
  <c r="BK146" i="5"/>
  <c r="J146" i="5"/>
  <c r="BE146" i="5" s="1"/>
  <c r="BI145" i="5"/>
  <c r="BH145" i="5"/>
  <c r="BG145" i="5"/>
  <c r="BF145" i="5"/>
  <c r="T145" i="5"/>
  <c r="R145" i="5"/>
  <c r="P145" i="5"/>
  <c r="BK145" i="5"/>
  <c r="J145" i="5"/>
  <c r="BE145" i="5" s="1"/>
  <c r="BI144" i="5"/>
  <c r="BH144" i="5"/>
  <c r="BG144" i="5"/>
  <c r="BF144" i="5"/>
  <c r="T144" i="5"/>
  <c r="R144" i="5"/>
  <c r="P144" i="5"/>
  <c r="BK144" i="5"/>
  <c r="J144" i="5"/>
  <c r="BE144" i="5" s="1"/>
  <c r="BI143" i="5"/>
  <c r="BH143" i="5"/>
  <c r="BG143" i="5"/>
  <c r="BF143" i="5"/>
  <c r="T143" i="5"/>
  <c r="R143" i="5"/>
  <c r="P143" i="5"/>
  <c r="BK143" i="5"/>
  <c r="J143" i="5"/>
  <c r="BE143" i="5" s="1"/>
  <c r="BI142" i="5"/>
  <c r="BH142" i="5"/>
  <c r="BG142" i="5"/>
  <c r="BF142" i="5"/>
  <c r="T142" i="5"/>
  <c r="R142" i="5"/>
  <c r="P142" i="5"/>
  <c r="BK142" i="5"/>
  <c r="J142" i="5"/>
  <c r="BE142" i="5" s="1"/>
  <c r="BI141" i="5"/>
  <c r="BH141" i="5"/>
  <c r="BG141" i="5"/>
  <c r="BF141" i="5"/>
  <c r="T141" i="5"/>
  <c r="R141" i="5"/>
  <c r="P141" i="5"/>
  <c r="BK141" i="5"/>
  <c r="J141" i="5"/>
  <c r="BE141" i="5" s="1"/>
  <c r="BI140" i="5"/>
  <c r="BH140" i="5"/>
  <c r="BG140" i="5"/>
  <c r="BF140" i="5"/>
  <c r="T140" i="5"/>
  <c r="R140" i="5"/>
  <c r="P140" i="5"/>
  <c r="BK140" i="5"/>
  <c r="J140" i="5"/>
  <c r="BE140" i="5" s="1"/>
  <c r="BI138" i="5"/>
  <c r="BH138" i="5"/>
  <c r="BG138" i="5"/>
  <c r="BF138" i="5"/>
  <c r="T138" i="5"/>
  <c r="R138" i="5"/>
  <c r="P138" i="5"/>
  <c r="BK138" i="5"/>
  <c r="J138" i="5"/>
  <c r="BE138" i="5" s="1"/>
  <c r="BI137" i="5"/>
  <c r="BH137" i="5"/>
  <c r="BG137" i="5"/>
  <c r="BF137" i="5"/>
  <c r="T137" i="5"/>
  <c r="R137" i="5"/>
  <c r="P137" i="5"/>
  <c r="BK137" i="5"/>
  <c r="J137" i="5"/>
  <c r="BE137" i="5"/>
  <c r="BI136" i="5"/>
  <c r="BH136" i="5"/>
  <c r="BG136" i="5"/>
  <c r="BF136" i="5"/>
  <c r="T136" i="5"/>
  <c r="R136" i="5"/>
  <c r="P136" i="5"/>
  <c r="BK136" i="5"/>
  <c r="J136" i="5"/>
  <c r="BE136" i="5" s="1"/>
  <c r="BI135" i="5"/>
  <c r="BH135" i="5"/>
  <c r="BG135" i="5"/>
  <c r="BF135" i="5"/>
  <c r="T135" i="5"/>
  <c r="R135" i="5"/>
  <c r="P135" i="5"/>
  <c r="BK135" i="5"/>
  <c r="J135" i="5"/>
  <c r="BE135" i="5" s="1"/>
  <c r="BI134" i="5"/>
  <c r="BH134" i="5"/>
  <c r="BG134" i="5"/>
  <c r="BF134" i="5"/>
  <c r="T134" i="5"/>
  <c r="R134" i="5"/>
  <c r="P134" i="5"/>
  <c r="BK134" i="5"/>
  <c r="J134" i="5"/>
  <c r="BE134" i="5" s="1"/>
  <c r="BI132" i="5"/>
  <c r="BH132" i="5"/>
  <c r="BG132" i="5"/>
  <c r="BF132" i="5"/>
  <c r="T132" i="5"/>
  <c r="R132" i="5"/>
  <c r="P132" i="5"/>
  <c r="BK132" i="5"/>
  <c r="J132" i="5"/>
  <c r="BE132" i="5" s="1"/>
  <c r="BI130" i="5"/>
  <c r="BH130" i="5"/>
  <c r="BG130" i="5"/>
  <c r="BF130" i="5"/>
  <c r="T130" i="5"/>
  <c r="R130" i="5"/>
  <c r="P130" i="5"/>
  <c r="BK130" i="5"/>
  <c r="J130" i="5"/>
  <c r="BE130" i="5" s="1"/>
  <c r="BI129" i="5"/>
  <c r="BH129" i="5"/>
  <c r="BG129" i="5"/>
  <c r="BF129" i="5"/>
  <c r="T129" i="5"/>
  <c r="R129" i="5"/>
  <c r="P129" i="5"/>
  <c r="BK129" i="5"/>
  <c r="J129" i="5"/>
  <c r="BE129" i="5"/>
  <c r="BI127" i="5"/>
  <c r="BH127" i="5"/>
  <c r="BG127" i="5"/>
  <c r="BF127" i="5"/>
  <c r="T127" i="5"/>
  <c r="R127" i="5"/>
  <c r="P127" i="5"/>
  <c r="BK127" i="5"/>
  <c r="J127" i="5"/>
  <c r="BE127" i="5" s="1"/>
  <c r="BI125" i="5"/>
  <c r="BH125" i="5"/>
  <c r="BG125" i="5"/>
  <c r="BF125" i="5"/>
  <c r="T125" i="5"/>
  <c r="R125" i="5"/>
  <c r="P125" i="5"/>
  <c r="BK125" i="5"/>
  <c r="J125" i="5"/>
  <c r="BE125" i="5" s="1"/>
  <c r="BI123" i="5"/>
  <c r="BH123" i="5"/>
  <c r="BG123" i="5"/>
  <c r="BF123" i="5"/>
  <c r="T123" i="5"/>
  <c r="R123" i="5"/>
  <c r="P123" i="5"/>
  <c r="BK123" i="5"/>
  <c r="J123" i="5"/>
  <c r="BE123" i="5" s="1"/>
  <c r="BI122" i="5"/>
  <c r="BH122" i="5"/>
  <c r="BG122" i="5"/>
  <c r="BF122" i="5"/>
  <c r="T122" i="5"/>
  <c r="R122" i="5"/>
  <c r="P122" i="5"/>
  <c r="BK122" i="5"/>
  <c r="J122" i="5"/>
  <c r="BE122" i="5" s="1"/>
  <c r="BI120" i="5"/>
  <c r="BH120" i="5"/>
  <c r="BG120" i="5"/>
  <c r="BF120" i="5"/>
  <c r="T120" i="5"/>
  <c r="T119" i="5" s="1"/>
  <c r="R120" i="5"/>
  <c r="P120" i="5"/>
  <c r="BK120" i="5"/>
  <c r="J120" i="5"/>
  <c r="BE120" i="5" s="1"/>
  <c r="F112" i="5"/>
  <c r="E110" i="5"/>
  <c r="F89" i="5"/>
  <c r="E87" i="5"/>
  <c r="J24" i="5"/>
  <c r="E24" i="5"/>
  <c r="J115" i="5" s="1"/>
  <c r="J23" i="5"/>
  <c r="J21" i="5"/>
  <c r="E21" i="5"/>
  <c r="J114" i="5" s="1"/>
  <c r="J20" i="5"/>
  <c r="J18" i="5"/>
  <c r="E18" i="5"/>
  <c r="F92" i="5" s="1"/>
  <c r="J17" i="5"/>
  <c r="J15" i="5"/>
  <c r="E15" i="5"/>
  <c r="J14" i="5"/>
  <c r="J12" i="5"/>
  <c r="E7" i="5"/>
  <c r="E85" i="5" s="1"/>
  <c r="J37" i="4"/>
  <c r="J36" i="4"/>
  <c r="AY97" i="1" s="1"/>
  <c r="J35" i="4"/>
  <c r="AX97" i="1"/>
  <c r="BI170" i="4"/>
  <c r="BH170" i="4"/>
  <c r="BG170" i="4"/>
  <c r="BF170" i="4"/>
  <c r="T170" i="4"/>
  <c r="R170" i="4"/>
  <c r="P170" i="4"/>
  <c r="BK170" i="4"/>
  <c r="BK168" i="4" s="1"/>
  <c r="BK167" i="4" s="1"/>
  <c r="J167" i="4" s="1"/>
  <c r="J100" i="4" s="1"/>
  <c r="J170" i="4"/>
  <c r="BE170" i="4" s="1"/>
  <c r="BI169" i="4"/>
  <c r="BH169" i="4"/>
  <c r="BG169" i="4"/>
  <c r="BF169" i="4"/>
  <c r="T169" i="4"/>
  <c r="R169" i="4"/>
  <c r="P169" i="4"/>
  <c r="P168" i="4" s="1"/>
  <c r="P167" i="4" s="1"/>
  <c r="BK169" i="4"/>
  <c r="J169" i="4"/>
  <c r="BE169" i="4" s="1"/>
  <c r="BI166" i="4"/>
  <c r="BH166" i="4"/>
  <c r="BG166" i="4"/>
  <c r="BF166" i="4"/>
  <c r="T166" i="4"/>
  <c r="R166" i="4"/>
  <c r="P166" i="4"/>
  <c r="BK166" i="4"/>
  <c r="J166" i="4"/>
  <c r="BE166" i="4" s="1"/>
  <c r="BI165" i="4"/>
  <c r="BH165" i="4"/>
  <c r="BG165" i="4"/>
  <c r="BF165" i="4"/>
  <c r="T165" i="4"/>
  <c r="R165" i="4"/>
  <c r="P165" i="4"/>
  <c r="BK165" i="4"/>
  <c r="J165" i="4"/>
  <c r="BE165" i="4" s="1"/>
  <c r="BI164" i="4"/>
  <c r="BH164" i="4"/>
  <c r="BG164" i="4"/>
  <c r="BF164" i="4"/>
  <c r="T164" i="4"/>
  <c r="R164" i="4"/>
  <c r="P164" i="4"/>
  <c r="BK164" i="4"/>
  <c r="J164" i="4"/>
  <c r="BE164" i="4" s="1"/>
  <c r="BI163" i="4"/>
  <c r="BH163" i="4"/>
  <c r="BG163" i="4"/>
  <c r="BF163" i="4"/>
  <c r="T163" i="4"/>
  <c r="R163" i="4"/>
  <c r="P163" i="4"/>
  <c r="BK163" i="4"/>
  <c r="J163" i="4"/>
  <c r="BE163" i="4" s="1"/>
  <c r="BI162" i="4"/>
  <c r="BH162" i="4"/>
  <c r="BG162" i="4"/>
  <c r="BF162" i="4"/>
  <c r="T162" i="4"/>
  <c r="R162" i="4"/>
  <c r="P162" i="4"/>
  <c r="BK162" i="4"/>
  <c r="J162" i="4"/>
  <c r="BE162" i="4" s="1"/>
  <c r="BI161" i="4"/>
  <c r="BH161" i="4"/>
  <c r="BG161" i="4"/>
  <c r="BF161" i="4"/>
  <c r="T161" i="4"/>
  <c r="R161" i="4"/>
  <c r="P161" i="4"/>
  <c r="BK161" i="4"/>
  <c r="J161" i="4"/>
  <c r="BE161" i="4" s="1"/>
  <c r="BI160" i="4"/>
  <c r="BH160" i="4"/>
  <c r="BG160" i="4"/>
  <c r="BF160" i="4"/>
  <c r="T160" i="4"/>
  <c r="R160" i="4"/>
  <c r="P160" i="4"/>
  <c r="BK160" i="4"/>
  <c r="J160" i="4"/>
  <c r="BE160" i="4" s="1"/>
  <c r="BI159" i="4"/>
  <c r="BH159" i="4"/>
  <c r="BG159" i="4"/>
  <c r="BF159" i="4"/>
  <c r="T159" i="4"/>
  <c r="R159" i="4"/>
  <c r="P159" i="4"/>
  <c r="BK159" i="4"/>
  <c r="J159" i="4"/>
  <c r="BE159" i="4" s="1"/>
  <c r="BI158" i="4"/>
  <c r="BH158" i="4"/>
  <c r="BG158" i="4"/>
  <c r="BF158" i="4"/>
  <c r="T158" i="4"/>
  <c r="R158" i="4"/>
  <c r="P158" i="4"/>
  <c r="BK158" i="4"/>
  <c r="J158" i="4"/>
  <c r="BE158" i="4" s="1"/>
  <c r="BI157" i="4"/>
  <c r="BH157" i="4"/>
  <c r="BG157" i="4"/>
  <c r="BF157" i="4"/>
  <c r="T157" i="4"/>
  <c r="R157" i="4"/>
  <c r="P157" i="4"/>
  <c r="BK157" i="4"/>
  <c r="J157" i="4"/>
  <c r="BE157" i="4"/>
  <c r="BI156" i="4"/>
  <c r="BH156" i="4"/>
  <c r="BG156" i="4"/>
  <c r="BF156" i="4"/>
  <c r="T156" i="4"/>
  <c r="R156" i="4"/>
  <c r="P156" i="4"/>
  <c r="BK156" i="4"/>
  <c r="J156" i="4"/>
  <c r="BE156" i="4" s="1"/>
  <c r="BI155" i="4"/>
  <c r="BH155" i="4"/>
  <c r="BG155" i="4"/>
  <c r="BF155" i="4"/>
  <c r="T155" i="4"/>
  <c r="R155" i="4"/>
  <c r="P155" i="4"/>
  <c r="BK155" i="4"/>
  <c r="J155" i="4"/>
  <c r="BE155" i="4" s="1"/>
  <c r="BI154" i="4"/>
  <c r="BH154" i="4"/>
  <c r="BG154" i="4"/>
  <c r="BF154" i="4"/>
  <c r="T154" i="4"/>
  <c r="R154" i="4"/>
  <c r="P154" i="4"/>
  <c r="BK154" i="4"/>
  <c r="J154" i="4"/>
  <c r="BE154" i="4" s="1"/>
  <c r="BI153" i="4"/>
  <c r="BH153" i="4"/>
  <c r="BG153" i="4"/>
  <c r="BF153" i="4"/>
  <c r="T153" i="4"/>
  <c r="R153" i="4"/>
  <c r="P153" i="4"/>
  <c r="BK153" i="4"/>
  <c r="J153" i="4"/>
  <c r="BE153" i="4" s="1"/>
  <c r="BI152" i="4"/>
  <c r="BH152" i="4"/>
  <c r="BG152" i="4"/>
  <c r="BF152" i="4"/>
  <c r="T152" i="4"/>
  <c r="R152" i="4"/>
  <c r="P152" i="4"/>
  <c r="BK152" i="4"/>
  <c r="J152" i="4"/>
  <c r="BE152" i="4" s="1"/>
  <c r="BI151" i="4"/>
  <c r="BH151" i="4"/>
  <c r="BG151" i="4"/>
  <c r="BF151" i="4"/>
  <c r="T151" i="4"/>
  <c r="R151" i="4"/>
  <c r="P151" i="4"/>
  <c r="BK151" i="4"/>
  <c r="J151" i="4"/>
  <c r="BE151" i="4" s="1"/>
  <c r="BI150" i="4"/>
  <c r="BH150" i="4"/>
  <c r="BG150" i="4"/>
  <c r="BF150" i="4"/>
  <c r="T150" i="4"/>
  <c r="R150" i="4"/>
  <c r="P150" i="4"/>
  <c r="BK150" i="4"/>
  <c r="J150" i="4"/>
  <c r="BE150" i="4" s="1"/>
  <c r="BI149" i="4"/>
  <c r="BH149" i="4"/>
  <c r="BG149" i="4"/>
  <c r="BF149" i="4"/>
  <c r="T149" i="4"/>
  <c r="R149" i="4"/>
  <c r="P149" i="4"/>
  <c r="BK149" i="4"/>
  <c r="J149" i="4"/>
  <c r="BE149" i="4"/>
  <c r="BI148" i="4"/>
  <c r="BH148" i="4"/>
  <c r="BG148" i="4"/>
  <c r="BF148" i="4"/>
  <c r="T148" i="4"/>
  <c r="R148" i="4"/>
  <c r="P148" i="4"/>
  <c r="BK148" i="4"/>
  <c r="J148" i="4"/>
  <c r="BE148" i="4" s="1"/>
  <c r="BI147" i="4"/>
  <c r="BH147" i="4"/>
  <c r="BG147" i="4"/>
  <c r="BF147" i="4"/>
  <c r="T147" i="4"/>
  <c r="R147" i="4"/>
  <c r="P147" i="4"/>
  <c r="BK147" i="4"/>
  <c r="J147" i="4"/>
  <c r="BE147" i="4" s="1"/>
  <c r="BI146" i="4"/>
  <c r="BH146" i="4"/>
  <c r="BG146" i="4"/>
  <c r="BF146" i="4"/>
  <c r="T146" i="4"/>
  <c r="R146" i="4"/>
  <c r="P146" i="4"/>
  <c r="BK146" i="4"/>
  <c r="J146" i="4"/>
  <c r="BE146" i="4" s="1"/>
  <c r="BI145" i="4"/>
  <c r="BH145" i="4"/>
  <c r="BG145" i="4"/>
  <c r="BF145" i="4"/>
  <c r="T145" i="4"/>
  <c r="R145" i="4"/>
  <c r="P145" i="4"/>
  <c r="BK145" i="4"/>
  <c r="J145" i="4"/>
  <c r="BE145" i="4" s="1"/>
  <c r="BI144" i="4"/>
  <c r="BH144" i="4"/>
  <c r="BG144" i="4"/>
  <c r="BF144" i="4"/>
  <c r="T144" i="4"/>
  <c r="R144" i="4"/>
  <c r="P144" i="4"/>
  <c r="BK144" i="4"/>
  <c r="J144" i="4"/>
  <c r="BE144" i="4" s="1"/>
  <c r="BI143" i="4"/>
  <c r="BH143" i="4"/>
  <c r="BG143" i="4"/>
  <c r="BF143" i="4"/>
  <c r="T143" i="4"/>
  <c r="R143" i="4"/>
  <c r="P143" i="4"/>
  <c r="BK143" i="4"/>
  <c r="J143" i="4"/>
  <c r="BE143" i="4" s="1"/>
  <c r="BI142" i="4"/>
  <c r="BH142" i="4"/>
  <c r="BG142" i="4"/>
  <c r="BF142" i="4"/>
  <c r="T142" i="4"/>
  <c r="R142" i="4"/>
  <c r="P142" i="4"/>
  <c r="BK142" i="4"/>
  <c r="J142" i="4"/>
  <c r="BE142" i="4" s="1"/>
  <c r="BI141" i="4"/>
  <c r="BH141" i="4"/>
  <c r="BG141" i="4"/>
  <c r="BF141" i="4"/>
  <c r="T141" i="4"/>
  <c r="R141" i="4"/>
  <c r="P141" i="4"/>
  <c r="BK141" i="4"/>
  <c r="J141" i="4"/>
  <c r="BE141" i="4" s="1"/>
  <c r="BI140" i="4"/>
  <c r="BH140" i="4"/>
  <c r="BG140" i="4"/>
  <c r="BF140" i="4"/>
  <c r="T140" i="4"/>
  <c r="R140" i="4"/>
  <c r="P140" i="4"/>
  <c r="BK140" i="4"/>
  <c r="J140" i="4"/>
  <c r="BE140" i="4" s="1"/>
  <c r="BI139" i="4"/>
  <c r="BH139" i="4"/>
  <c r="BG139" i="4"/>
  <c r="BF139" i="4"/>
  <c r="T139" i="4"/>
  <c r="R139" i="4"/>
  <c r="P139" i="4"/>
  <c r="BK139" i="4"/>
  <c r="J139" i="4"/>
  <c r="BE139" i="4" s="1"/>
  <c r="BI138" i="4"/>
  <c r="BH138" i="4"/>
  <c r="BG138" i="4"/>
  <c r="BF138" i="4"/>
  <c r="T138" i="4"/>
  <c r="R138" i="4"/>
  <c r="P138" i="4"/>
  <c r="BK138" i="4"/>
  <c r="J138" i="4"/>
  <c r="BE138" i="4" s="1"/>
  <c r="BI137" i="4"/>
  <c r="BH137" i="4"/>
  <c r="BG137" i="4"/>
  <c r="BF137" i="4"/>
  <c r="T137" i="4"/>
  <c r="R137" i="4"/>
  <c r="P137" i="4"/>
  <c r="BK137" i="4"/>
  <c r="J137" i="4"/>
  <c r="BE137" i="4" s="1"/>
  <c r="BI136" i="4"/>
  <c r="BH136" i="4"/>
  <c r="BG136" i="4"/>
  <c r="BF136" i="4"/>
  <c r="T136" i="4"/>
  <c r="R136" i="4"/>
  <c r="P136" i="4"/>
  <c r="BK136" i="4"/>
  <c r="J136" i="4"/>
  <c r="BE136" i="4" s="1"/>
  <c r="BI135" i="4"/>
  <c r="BH135" i="4"/>
  <c r="BG135" i="4"/>
  <c r="BF135" i="4"/>
  <c r="T135" i="4"/>
  <c r="R135" i="4"/>
  <c r="P135" i="4"/>
  <c r="BK135" i="4"/>
  <c r="J135" i="4"/>
  <c r="BE135" i="4" s="1"/>
  <c r="BI134" i="4"/>
  <c r="BH134" i="4"/>
  <c r="BG134" i="4"/>
  <c r="BF134" i="4"/>
  <c r="T134" i="4"/>
  <c r="R134" i="4"/>
  <c r="P134" i="4"/>
  <c r="BK134" i="4"/>
  <c r="J134" i="4"/>
  <c r="BE134" i="4" s="1"/>
  <c r="BI133" i="4"/>
  <c r="BH133" i="4"/>
  <c r="BG133" i="4"/>
  <c r="BF133" i="4"/>
  <c r="T133" i="4"/>
  <c r="R133" i="4"/>
  <c r="P133" i="4"/>
  <c r="BK133" i="4"/>
  <c r="J133" i="4"/>
  <c r="BE133" i="4"/>
  <c r="BI131" i="4"/>
  <c r="BH131" i="4"/>
  <c r="BG131" i="4"/>
  <c r="BF131" i="4"/>
  <c r="T131" i="4"/>
  <c r="R131" i="4"/>
  <c r="P131" i="4"/>
  <c r="BK131" i="4"/>
  <c r="J131" i="4"/>
  <c r="BE131" i="4" s="1"/>
  <c r="BI130" i="4"/>
  <c r="BH130" i="4"/>
  <c r="BG130" i="4"/>
  <c r="BF130" i="4"/>
  <c r="T130" i="4"/>
  <c r="R130" i="4"/>
  <c r="P130" i="4"/>
  <c r="BK130" i="4"/>
  <c r="J130" i="4"/>
  <c r="BE130" i="4" s="1"/>
  <c r="BI129" i="4"/>
  <c r="BH129" i="4"/>
  <c r="BG129" i="4"/>
  <c r="BF129" i="4"/>
  <c r="T129" i="4"/>
  <c r="R129" i="4"/>
  <c r="P129" i="4"/>
  <c r="BK129" i="4"/>
  <c r="J129" i="4"/>
  <c r="BE129" i="4" s="1"/>
  <c r="BI128" i="4"/>
  <c r="BH128" i="4"/>
  <c r="BG128" i="4"/>
  <c r="BF128" i="4"/>
  <c r="T128" i="4"/>
  <c r="R128" i="4"/>
  <c r="P128" i="4"/>
  <c r="BK128" i="4"/>
  <c r="J128" i="4"/>
  <c r="BE128" i="4" s="1"/>
  <c r="BI127" i="4"/>
  <c r="BH127" i="4"/>
  <c r="BG127" i="4"/>
  <c r="BF127" i="4"/>
  <c r="T127" i="4"/>
  <c r="R127" i="4"/>
  <c r="P127" i="4"/>
  <c r="BK127" i="4"/>
  <c r="J127" i="4"/>
  <c r="BE127" i="4" s="1"/>
  <c r="BI126" i="4"/>
  <c r="BH126" i="4"/>
  <c r="BG126" i="4"/>
  <c r="BF126" i="4"/>
  <c r="T126" i="4"/>
  <c r="R126" i="4"/>
  <c r="P126" i="4"/>
  <c r="BK126" i="4"/>
  <c r="J126" i="4"/>
  <c r="BE126" i="4"/>
  <c r="BI125" i="4"/>
  <c r="BH125" i="4"/>
  <c r="BG125" i="4"/>
  <c r="BF125" i="4"/>
  <c r="T125" i="4"/>
  <c r="R125" i="4"/>
  <c r="P125" i="4"/>
  <c r="BK125" i="4"/>
  <c r="J125" i="4"/>
  <c r="BE125" i="4" s="1"/>
  <c r="BI124" i="4"/>
  <c r="BH124" i="4"/>
  <c r="BG124" i="4"/>
  <c r="BF124" i="4"/>
  <c r="T124" i="4"/>
  <c r="R124" i="4"/>
  <c r="P124" i="4"/>
  <c r="BK124" i="4"/>
  <c r="J124" i="4"/>
  <c r="BE124" i="4" s="1"/>
  <c r="F115" i="4"/>
  <c r="E113" i="4"/>
  <c r="F89" i="4"/>
  <c r="E87" i="4"/>
  <c r="J24" i="4"/>
  <c r="E24" i="4"/>
  <c r="J92" i="4" s="1"/>
  <c r="J23" i="4"/>
  <c r="J21" i="4"/>
  <c r="E21" i="4"/>
  <c r="J91" i="4" s="1"/>
  <c r="J20" i="4"/>
  <c r="J18" i="4"/>
  <c r="E18" i="4"/>
  <c r="J17" i="4"/>
  <c r="J15" i="4"/>
  <c r="E15" i="4"/>
  <c r="F91" i="4" s="1"/>
  <c r="J14" i="4"/>
  <c r="J12" i="4"/>
  <c r="J115" i="4" s="1"/>
  <c r="E7" i="4"/>
  <c r="J179" i="3"/>
  <c r="J105" i="3" s="1"/>
  <c r="J37" i="3"/>
  <c r="J36" i="3"/>
  <c r="AY96" i="1" s="1"/>
  <c r="J35" i="3"/>
  <c r="AX96" i="1" s="1"/>
  <c r="BI205" i="3"/>
  <c r="BH205" i="3"/>
  <c r="BG205" i="3"/>
  <c r="BF205" i="3"/>
  <c r="T205" i="3"/>
  <c r="R205" i="3"/>
  <c r="P205" i="3"/>
  <c r="BK205" i="3"/>
  <c r="J205" i="3"/>
  <c r="BE205" i="3"/>
  <c r="BI204" i="3"/>
  <c r="BH204" i="3"/>
  <c r="BG204" i="3"/>
  <c r="BF204" i="3"/>
  <c r="T204" i="3"/>
  <c r="R204" i="3"/>
  <c r="R203" i="3"/>
  <c r="P204" i="3"/>
  <c r="P203" i="3"/>
  <c r="BK204" i="3"/>
  <c r="J204" i="3"/>
  <c r="BE204" i="3" s="1"/>
  <c r="BI202" i="3"/>
  <c r="BH202" i="3"/>
  <c r="BG202" i="3"/>
  <c r="BF202" i="3"/>
  <c r="T202" i="3"/>
  <c r="R202" i="3"/>
  <c r="P202" i="3"/>
  <c r="BK202" i="3"/>
  <c r="J202" i="3"/>
  <c r="BE202" i="3"/>
  <c r="BI201" i="3"/>
  <c r="BH201" i="3"/>
  <c r="BG201" i="3"/>
  <c r="BF201" i="3"/>
  <c r="T201" i="3"/>
  <c r="R201" i="3"/>
  <c r="P201" i="3"/>
  <c r="BK201" i="3"/>
  <c r="J201" i="3"/>
  <c r="BE201" i="3" s="1"/>
  <c r="BI200" i="3"/>
  <c r="BH200" i="3"/>
  <c r="BG200" i="3"/>
  <c r="BF200" i="3"/>
  <c r="T200" i="3"/>
  <c r="R200" i="3"/>
  <c r="P200" i="3"/>
  <c r="BK200" i="3"/>
  <c r="J200" i="3"/>
  <c r="BE200" i="3" s="1"/>
  <c r="BI199" i="3"/>
  <c r="BH199" i="3"/>
  <c r="BG199" i="3"/>
  <c r="BF199" i="3"/>
  <c r="T199" i="3"/>
  <c r="R199" i="3"/>
  <c r="P199" i="3"/>
  <c r="BK199" i="3"/>
  <c r="J199" i="3"/>
  <c r="BE199" i="3" s="1"/>
  <c r="BI198" i="3"/>
  <c r="BH198" i="3"/>
  <c r="BG198" i="3"/>
  <c r="BF198" i="3"/>
  <c r="T198" i="3"/>
  <c r="R198" i="3"/>
  <c r="P198" i="3"/>
  <c r="BK198" i="3"/>
  <c r="J198" i="3"/>
  <c r="BE198" i="3" s="1"/>
  <c r="BI197" i="3"/>
  <c r="BH197" i="3"/>
  <c r="BG197" i="3"/>
  <c r="BF197" i="3"/>
  <c r="T197" i="3"/>
  <c r="R197" i="3"/>
  <c r="P197" i="3"/>
  <c r="BK197" i="3"/>
  <c r="J197" i="3"/>
  <c r="BE197" i="3"/>
  <c r="BI196" i="3"/>
  <c r="BH196" i="3"/>
  <c r="BG196" i="3"/>
  <c r="BF196" i="3"/>
  <c r="T196" i="3"/>
  <c r="R196" i="3"/>
  <c r="P196" i="3"/>
  <c r="BK196" i="3"/>
  <c r="J196" i="3"/>
  <c r="BE196" i="3" s="1"/>
  <c r="BI195" i="3"/>
  <c r="BH195" i="3"/>
  <c r="BG195" i="3"/>
  <c r="BF195" i="3"/>
  <c r="T195" i="3"/>
  <c r="R195" i="3"/>
  <c r="P195" i="3"/>
  <c r="BK195" i="3"/>
  <c r="J195" i="3"/>
  <c r="BE195" i="3" s="1"/>
  <c r="BI194" i="3"/>
  <c r="BH194" i="3"/>
  <c r="BG194" i="3"/>
  <c r="BF194" i="3"/>
  <c r="T194" i="3"/>
  <c r="R194" i="3"/>
  <c r="P194" i="3"/>
  <c r="BK194" i="3"/>
  <c r="J194" i="3"/>
  <c r="BE194" i="3" s="1"/>
  <c r="BI193" i="3"/>
  <c r="BH193" i="3"/>
  <c r="BG193" i="3"/>
  <c r="BF193" i="3"/>
  <c r="T193" i="3"/>
  <c r="R193" i="3"/>
  <c r="P193" i="3"/>
  <c r="BK193" i="3"/>
  <c r="J193" i="3"/>
  <c r="BE193" i="3" s="1"/>
  <c r="BI192" i="3"/>
  <c r="BH192" i="3"/>
  <c r="BG192" i="3"/>
  <c r="BF192" i="3"/>
  <c r="T192" i="3"/>
  <c r="R192" i="3"/>
  <c r="P192" i="3"/>
  <c r="BK192" i="3"/>
  <c r="J192" i="3"/>
  <c r="BE192" i="3" s="1"/>
  <c r="BI191" i="3"/>
  <c r="BH191" i="3"/>
  <c r="BG191" i="3"/>
  <c r="BF191" i="3"/>
  <c r="T191" i="3"/>
  <c r="R191" i="3"/>
  <c r="P191" i="3"/>
  <c r="BK191" i="3"/>
  <c r="J191" i="3"/>
  <c r="BE191" i="3"/>
  <c r="BI190" i="3"/>
  <c r="BH190" i="3"/>
  <c r="BG190" i="3"/>
  <c r="BF190" i="3"/>
  <c r="T190" i="3"/>
  <c r="R190" i="3"/>
  <c r="P190" i="3"/>
  <c r="BK190" i="3"/>
  <c r="J190" i="3"/>
  <c r="BE190" i="3" s="1"/>
  <c r="BI189" i="3"/>
  <c r="BH189" i="3"/>
  <c r="BG189" i="3"/>
  <c r="BF189" i="3"/>
  <c r="T189" i="3"/>
  <c r="R189" i="3"/>
  <c r="P189" i="3"/>
  <c r="BK189" i="3"/>
  <c r="J189" i="3"/>
  <c r="BE189" i="3" s="1"/>
  <c r="BI188" i="3"/>
  <c r="BH188" i="3"/>
  <c r="BG188" i="3"/>
  <c r="BF188" i="3"/>
  <c r="T188" i="3"/>
  <c r="R188" i="3"/>
  <c r="P188" i="3"/>
  <c r="BK188" i="3"/>
  <c r="J188" i="3"/>
  <c r="BE188" i="3" s="1"/>
  <c r="BI187" i="3"/>
  <c r="BH187" i="3"/>
  <c r="BG187" i="3"/>
  <c r="BF187" i="3"/>
  <c r="T187" i="3"/>
  <c r="R187" i="3"/>
  <c r="P187" i="3"/>
  <c r="BK187" i="3"/>
  <c r="J187" i="3"/>
  <c r="BE187" i="3"/>
  <c r="BI186" i="3"/>
  <c r="BH186" i="3"/>
  <c r="BG186" i="3"/>
  <c r="BF186" i="3"/>
  <c r="T186" i="3"/>
  <c r="T185" i="3" s="1"/>
  <c r="R186" i="3"/>
  <c r="P186" i="3"/>
  <c r="BK186" i="3"/>
  <c r="J186" i="3"/>
  <c r="BE186" i="3" s="1"/>
  <c r="BI184" i="3"/>
  <c r="BH184" i="3"/>
  <c r="BG184" i="3"/>
  <c r="BF184" i="3"/>
  <c r="T184" i="3"/>
  <c r="R184" i="3"/>
  <c r="P184" i="3"/>
  <c r="BK184" i="3"/>
  <c r="J184" i="3"/>
  <c r="BE184" i="3" s="1"/>
  <c r="BI183" i="3"/>
  <c r="BH183" i="3"/>
  <c r="BG183" i="3"/>
  <c r="BF183" i="3"/>
  <c r="T183" i="3"/>
  <c r="R183" i="3"/>
  <c r="P183" i="3"/>
  <c r="BK183" i="3"/>
  <c r="J183" i="3"/>
  <c r="BE183" i="3"/>
  <c r="BI182" i="3"/>
  <c r="BH182" i="3"/>
  <c r="BG182" i="3"/>
  <c r="BF182" i="3"/>
  <c r="T182" i="3"/>
  <c r="R182" i="3"/>
  <c r="P182" i="3"/>
  <c r="BK182" i="3"/>
  <c r="J182" i="3"/>
  <c r="BE182" i="3"/>
  <c r="BI181" i="3"/>
  <c r="BH181" i="3"/>
  <c r="BG181" i="3"/>
  <c r="BF181" i="3"/>
  <c r="T181" i="3"/>
  <c r="R181" i="3"/>
  <c r="P181" i="3"/>
  <c r="BK181" i="3"/>
  <c r="J181" i="3"/>
  <c r="BE181" i="3"/>
  <c r="BI178" i="3"/>
  <c r="BH178" i="3"/>
  <c r="BG178" i="3"/>
  <c r="BF178" i="3"/>
  <c r="T178" i="3"/>
  <c r="T177" i="3" s="1"/>
  <c r="R178" i="3"/>
  <c r="R177" i="3" s="1"/>
  <c r="P178" i="3"/>
  <c r="P177" i="3"/>
  <c r="BK178" i="3"/>
  <c r="BK177" i="3" s="1"/>
  <c r="J177" i="3" s="1"/>
  <c r="J104" i="3" s="1"/>
  <c r="J178" i="3"/>
  <c r="BE178" i="3" s="1"/>
  <c r="BI176" i="3"/>
  <c r="BH176" i="3"/>
  <c r="BG176" i="3"/>
  <c r="BF176" i="3"/>
  <c r="T176" i="3"/>
  <c r="R176" i="3"/>
  <c r="P176" i="3"/>
  <c r="BK176" i="3"/>
  <c r="J176" i="3"/>
  <c r="BE176" i="3" s="1"/>
  <c r="BI175" i="3"/>
  <c r="BH175" i="3"/>
  <c r="BG175" i="3"/>
  <c r="BF175" i="3"/>
  <c r="T175" i="3"/>
  <c r="R175" i="3"/>
  <c r="P175" i="3"/>
  <c r="BK175" i="3"/>
  <c r="J175" i="3"/>
  <c r="BE175" i="3" s="1"/>
  <c r="BI174" i="3"/>
  <c r="BH174" i="3"/>
  <c r="BG174" i="3"/>
  <c r="BF174" i="3"/>
  <c r="T174" i="3"/>
  <c r="R174" i="3"/>
  <c r="P174" i="3"/>
  <c r="BK174" i="3"/>
  <c r="J174" i="3"/>
  <c r="BE174" i="3" s="1"/>
  <c r="BI173" i="3"/>
  <c r="BH173" i="3"/>
  <c r="BG173" i="3"/>
  <c r="BF173" i="3"/>
  <c r="T173" i="3"/>
  <c r="R173" i="3"/>
  <c r="P173" i="3"/>
  <c r="BK173" i="3"/>
  <c r="J173" i="3"/>
  <c r="BE173" i="3" s="1"/>
  <c r="BI172" i="3"/>
  <c r="BH172" i="3"/>
  <c r="BG172" i="3"/>
  <c r="BF172" i="3"/>
  <c r="T172" i="3"/>
  <c r="R172" i="3"/>
  <c r="P172" i="3"/>
  <c r="BK172" i="3"/>
  <c r="J172" i="3"/>
  <c r="BE172" i="3" s="1"/>
  <c r="BI171" i="3"/>
  <c r="BH171" i="3"/>
  <c r="BG171" i="3"/>
  <c r="BF171" i="3"/>
  <c r="T171" i="3"/>
  <c r="R171" i="3"/>
  <c r="P171" i="3"/>
  <c r="BK171" i="3"/>
  <c r="J171" i="3"/>
  <c r="BE171" i="3" s="1"/>
  <c r="BI170" i="3"/>
  <c r="BH170" i="3"/>
  <c r="BG170" i="3"/>
  <c r="BF170" i="3"/>
  <c r="T170" i="3"/>
  <c r="R170" i="3"/>
  <c r="P170" i="3"/>
  <c r="BK170" i="3"/>
  <c r="J170" i="3"/>
  <c r="BE170" i="3" s="1"/>
  <c r="BI169" i="3"/>
  <c r="BH169" i="3"/>
  <c r="BG169" i="3"/>
  <c r="BF169" i="3"/>
  <c r="T169" i="3"/>
  <c r="R169" i="3"/>
  <c r="P169" i="3"/>
  <c r="BK169" i="3"/>
  <c r="J169" i="3"/>
  <c r="BE169" i="3" s="1"/>
  <c r="BI167" i="3"/>
  <c r="BH167" i="3"/>
  <c r="BG167" i="3"/>
  <c r="BF167" i="3"/>
  <c r="T167" i="3"/>
  <c r="R167" i="3"/>
  <c r="P167" i="3"/>
  <c r="BK167" i="3"/>
  <c r="J167" i="3"/>
  <c r="BE167" i="3" s="1"/>
  <c r="BI166" i="3"/>
  <c r="BH166" i="3"/>
  <c r="BG166" i="3"/>
  <c r="BF166" i="3"/>
  <c r="T166" i="3"/>
  <c r="R166" i="3"/>
  <c r="P166" i="3"/>
  <c r="BK166" i="3"/>
  <c r="J166" i="3"/>
  <c r="BE166" i="3"/>
  <c r="BI165" i="3"/>
  <c r="BH165" i="3"/>
  <c r="BG165" i="3"/>
  <c r="BF165" i="3"/>
  <c r="T165" i="3"/>
  <c r="R165" i="3"/>
  <c r="P165" i="3"/>
  <c r="BK165" i="3"/>
  <c r="J165" i="3"/>
  <c r="BE165" i="3" s="1"/>
  <c r="BI164" i="3"/>
  <c r="BH164" i="3"/>
  <c r="BG164" i="3"/>
  <c r="BF164" i="3"/>
  <c r="T164" i="3"/>
  <c r="R164" i="3"/>
  <c r="P164" i="3"/>
  <c r="BK164" i="3"/>
  <c r="J164" i="3"/>
  <c r="BE164" i="3" s="1"/>
  <c r="BI163" i="3"/>
  <c r="BH163" i="3"/>
  <c r="BG163" i="3"/>
  <c r="BF163" i="3"/>
  <c r="T163" i="3"/>
  <c r="R163" i="3"/>
  <c r="P163" i="3"/>
  <c r="BK163" i="3"/>
  <c r="J163" i="3"/>
  <c r="BE163" i="3" s="1"/>
  <c r="BI162" i="3"/>
  <c r="BH162" i="3"/>
  <c r="BG162" i="3"/>
  <c r="BF162" i="3"/>
  <c r="T162" i="3"/>
  <c r="R162" i="3"/>
  <c r="R160" i="3" s="1"/>
  <c r="P162" i="3"/>
  <c r="BK162" i="3"/>
  <c r="J162" i="3"/>
  <c r="BE162" i="3" s="1"/>
  <c r="BI161" i="3"/>
  <c r="BH161" i="3"/>
  <c r="BG161" i="3"/>
  <c r="BF161" i="3"/>
  <c r="T161" i="3"/>
  <c r="R161" i="3"/>
  <c r="P161" i="3"/>
  <c r="BK161" i="3"/>
  <c r="J161" i="3"/>
  <c r="BE161" i="3" s="1"/>
  <c r="BI159" i="3"/>
  <c r="BH159" i="3"/>
  <c r="BG159" i="3"/>
  <c r="BF159" i="3"/>
  <c r="T159" i="3"/>
  <c r="R159" i="3"/>
  <c r="P159" i="3"/>
  <c r="BK159" i="3"/>
  <c r="J159" i="3"/>
  <c r="BE159" i="3" s="1"/>
  <c r="BI158" i="3"/>
  <c r="BH158" i="3"/>
  <c r="BG158" i="3"/>
  <c r="BF158" i="3"/>
  <c r="T158" i="3"/>
  <c r="T157" i="3" s="1"/>
  <c r="R158" i="3"/>
  <c r="P158" i="3"/>
  <c r="P157" i="3"/>
  <c r="BK158" i="3"/>
  <c r="J158" i="3"/>
  <c r="BE158" i="3" s="1"/>
  <c r="BI156" i="3"/>
  <c r="BH156" i="3"/>
  <c r="BG156" i="3"/>
  <c r="BF156" i="3"/>
  <c r="T156" i="3"/>
  <c r="T155" i="3" s="1"/>
  <c r="R156" i="3"/>
  <c r="R155" i="3" s="1"/>
  <c r="P156" i="3"/>
  <c r="P155" i="3" s="1"/>
  <c r="BK156" i="3"/>
  <c r="BK155" i="3" s="1"/>
  <c r="J155" i="3" s="1"/>
  <c r="J100" i="3" s="1"/>
  <c r="J156" i="3"/>
  <c r="BE156" i="3" s="1"/>
  <c r="BI154" i="3"/>
  <c r="BH154" i="3"/>
  <c r="BG154" i="3"/>
  <c r="BF154" i="3"/>
  <c r="T154" i="3"/>
  <c r="R154" i="3"/>
  <c r="P154" i="3"/>
  <c r="BK154" i="3"/>
  <c r="J154" i="3"/>
  <c r="BE154" i="3" s="1"/>
  <c r="BI153" i="3"/>
  <c r="BH153" i="3"/>
  <c r="BG153" i="3"/>
  <c r="BF153" i="3"/>
  <c r="T153" i="3"/>
  <c r="R153" i="3"/>
  <c r="P153" i="3"/>
  <c r="BK153" i="3"/>
  <c r="J153" i="3"/>
  <c r="BE153" i="3" s="1"/>
  <c r="BI152" i="3"/>
  <c r="BH152" i="3"/>
  <c r="BG152" i="3"/>
  <c r="BF152" i="3"/>
  <c r="T152" i="3"/>
  <c r="R152" i="3"/>
  <c r="P152" i="3"/>
  <c r="BK152" i="3"/>
  <c r="J152" i="3"/>
  <c r="BE152" i="3"/>
  <c r="BI151" i="3"/>
  <c r="BH151" i="3"/>
  <c r="BG151" i="3"/>
  <c r="BF151" i="3"/>
  <c r="T151" i="3"/>
  <c r="R151" i="3"/>
  <c r="P151" i="3"/>
  <c r="BK151" i="3"/>
  <c r="J151" i="3"/>
  <c r="BE151" i="3" s="1"/>
  <c r="BI149" i="3"/>
  <c r="BH149" i="3"/>
  <c r="BG149" i="3"/>
  <c r="BF149" i="3"/>
  <c r="T149" i="3"/>
  <c r="R149" i="3"/>
  <c r="P149" i="3"/>
  <c r="BK149" i="3"/>
  <c r="J149" i="3"/>
  <c r="BE149" i="3" s="1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P147" i="3"/>
  <c r="BK147" i="3"/>
  <c r="J147" i="3"/>
  <c r="BE147" i="3" s="1"/>
  <c r="BI146" i="3"/>
  <c r="BH146" i="3"/>
  <c r="BG146" i="3"/>
  <c r="BF146" i="3"/>
  <c r="T146" i="3"/>
  <c r="R146" i="3"/>
  <c r="P146" i="3"/>
  <c r="BK146" i="3"/>
  <c r="J146" i="3"/>
  <c r="BE146" i="3" s="1"/>
  <c r="BI145" i="3"/>
  <c r="BH145" i="3"/>
  <c r="BG145" i="3"/>
  <c r="BF145" i="3"/>
  <c r="T145" i="3"/>
  <c r="R145" i="3"/>
  <c r="P145" i="3"/>
  <c r="BK145" i="3"/>
  <c r="J145" i="3"/>
  <c r="BE145" i="3" s="1"/>
  <c r="BI144" i="3"/>
  <c r="BH144" i="3"/>
  <c r="BG144" i="3"/>
  <c r="BF144" i="3"/>
  <c r="T144" i="3"/>
  <c r="R144" i="3"/>
  <c r="P144" i="3"/>
  <c r="BK144" i="3"/>
  <c r="J144" i="3"/>
  <c r="BE144" i="3" s="1"/>
  <c r="BI143" i="3"/>
  <c r="BH143" i="3"/>
  <c r="BG143" i="3"/>
  <c r="BF143" i="3"/>
  <c r="T143" i="3"/>
  <c r="R143" i="3"/>
  <c r="P143" i="3"/>
  <c r="BK143" i="3"/>
  <c r="J143" i="3"/>
  <c r="BE143" i="3" s="1"/>
  <c r="BI142" i="3"/>
  <c r="BH142" i="3"/>
  <c r="BG142" i="3"/>
  <c r="BF142" i="3"/>
  <c r="T142" i="3"/>
  <c r="R142" i="3"/>
  <c r="P142" i="3"/>
  <c r="BK142" i="3"/>
  <c r="J142" i="3"/>
  <c r="BE142" i="3" s="1"/>
  <c r="BI141" i="3"/>
  <c r="BH141" i="3"/>
  <c r="BG141" i="3"/>
  <c r="BF141" i="3"/>
  <c r="T141" i="3"/>
  <c r="R141" i="3"/>
  <c r="P141" i="3"/>
  <c r="BK141" i="3"/>
  <c r="J141" i="3"/>
  <c r="BE141" i="3" s="1"/>
  <c r="BI140" i="3"/>
  <c r="BH140" i="3"/>
  <c r="BG140" i="3"/>
  <c r="BF140" i="3"/>
  <c r="T140" i="3"/>
  <c r="R140" i="3"/>
  <c r="P140" i="3"/>
  <c r="BK140" i="3"/>
  <c r="J140" i="3"/>
  <c r="BE140" i="3" s="1"/>
  <c r="BI139" i="3"/>
  <c r="BH139" i="3"/>
  <c r="BG139" i="3"/>
  <c r="BF139" i="3"/>
  <c r="T139" i="3"/>
  <c r="R139" i="3"/>
  <c r="P139" i="3"/>
  <c r="BK139" i="3"/>
  <c r="J139" i="3"/>
  <c r="BE139" i="3" s="1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T137" i="3"/>
  <c r="R137" i="3"/>
  <c r="P137" i="3"/>
  <c r="BK137" i="3"/>
  <c r="J137" i="3"/>
  <c r="BE137" i="3" s="1"/>
  <c r="BI136" i="3"/>
  <c r="BH136" i="3"/>
  <c r="BG136" i="3"/>
  <c r="BF136" i="3"/>
  <c r="T136" i="3"/>
  <c r="R136" i="3"/>
  <c r="P136" i="3"/>
  <c r="BK136" i="3"/>
  <c r="J136" i="3"/>
  <c r="BE136" i="3" s="1"/>
  <c r="BI135" i="3"/>
  <c r="BH135" i="3"/>
  <c r="BG135" i="3"/>
  <c r="BF135" i="3"/>
  <c r="T135" i="3"/>
  <c r="R135" i="3"/>
  <c r="P135" i="3"/>
  <c r="BK135" i="3"/>
  <c r="J135" i="3"/>
  <c r="BE135" i="3" s="1"/>
  <c r="BI134" i="3"/>
  <c r="BH134" i="3"/>
  <c r="BG134" i="3"/>
  <c r="BF134" i="3"/>
  <c r="T134" i="3"/>
  <c r="R134" i="3"/>
  <c r="P134" i="3"/>
  <c r="BK134" i="3"/>
  <c r="J134" i="3"/>
  <c r="BE134" i="3" s="1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T131" i="3"/>
  <c r="R131" i="3"/>
  <c r="P131" i="3"/>
  <c r="BK131" i="3"/>
  <c r="J131" i="3"/>
  <c r="BE131" i="3" s="1"/>
  <c r="F122" i="3"/>
  <c r="E120" i="3"/>
  <c r="F89" i="3"/>
  <c r="E87" i="3"/>
  <c r="J24" i="3"/>
  <c r="E24" i="3"/>
  <c r="J125" i="3" s="1"/>
  <c r="J23" i="3"/>
  <c r="J21" i="3"/>
  <c r="E21" i="3"/>
  <c r="J91" i="3" s="1"/>
  <c r="J124" i="3"/>
  <c r="J20" i="3"/>
  <c r="J18" i="3"/>
  <c r="E18" i="3"/>
  <c r="F92" i="3" s="1"/>
  <c r="J17" i="3"/>
  <c r="J15" i="3"/>
  <c r="E15" i="3"/>
  <c r="F91" i="3" s="1"/>
  <c r="J14" i="3"/>
  <c r="J12" i="3"/>
  <c r="J89" i="3" s="1"/>
  <c r="E7" i="3"/>
  <c r="E118" i="3" s="1"/>
  <c r="E85" i="3"/>
  <c r="J37" i="2"/>
  <c r="J36" i="2"/>
  <c r="AY95" i="1"/>
  <c r="J35" i="2"/>
  <c r="AX95" i="1" s="1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 s="1"/>
  <c r="F112" i="2"/>
  <c r="E110" i="2"/>
  <c r="F89" i="2"/>
  <c r="E87" i="2"/>
  <c r="J24" i="2"/>
  <c r="E24" i="2"/>
  <c r="J92" i="2" s="1"/>
  <c r="J23" i="2"/>
  <c r="J21" i="2"/>
  <c r="E21" i="2"/>
  <c r="J91" i="2" s="1"/>
  <c r="J114" i="2"/>
  <c r="J20" i="2"/>
  <c r="J18" i="2"/>
  <c r="E18" i="2"/>
  <c r="F92" i="2" s="1"/>
  <c r="J17" i="2"/>
  <c r="J15" i="2"/>
  <c r="E15" i="2"/>
  <c r="F114" i="2" s="1"/>
  <c r="J14" i="2"/>
  <c r="J12" i="2"/>
  <c r="J112" i="2" s="1"/>
  <c r="E7" i="2"/>
  <c r="E85" i="2" s="1"/>
  <c r="AS94" i="1"/>
  <c r="L90" i="1"/>
  <c r="AM90" i="1"/>
  <c r="AM89" i="1"/>
  <c r="L89" i="1"/>
  <c r="AM87" i="1"/>
  <c r="L87" i="1"/>
  <c r="L85" i="1"/>
  <c r="L84" i="1"/>
  <c r="E85" i="9" l="1"/>
  <c r="J89" i="9"/>
  <c r="J34" i="6"/>
  <c r="AW99" i="1" s="1"/>
  <c r="BK130" i="9"/>
  <c r="J130" i="9" s="1"/>
  <c r="J98" i="9" s="1"/>
  <c r="BK119" i="10"/>
  <c r="F36" i="10"/>
  <c r="BC103" i="1" s="1"/>
  <c r="J34" i="12"/>
  <c r="AW105" i="1" s="1"/>
  <c r="F34" i="15"/>
  <c r="BA108" i="1" s="1"/>
  <c r="F37" i="15"/>
  <c r="BD108" i="1" s="1"/>
  <c r="R130" i="9"/>
  <c r="R129" i="13"/>
  <c r="BK127" i="14"/>
  <c r="J127" i="14" s="1"/>
  <c r="J98" i="14" s="1"/>
  <c r="F33" i="15"/>
  <c r="AZ108" i="1" s="1"/>
  <c r="F36" i="2"/>
  <c r="BC95" i="1" s="1"/>
  <c r="J115" i="2"/>
  <c r="F125" i="3"/>
  <c r="T168" i="4"/>
  <c r="T167" i="4" s="1"/>
  <c r="J89" i="8"/>
  <c r="F34" i="10"/>
  <c r="BA103" i="1" s="1"/>
  <c r="R127" i="14"/>
  <c r="R120" i="14" s="1"/>
  <c r="P120" i="15"/>
  <c r="P119" i="15" s="1"/>
  <c r="AU108" i="1" s="1"/>
  <c r="F37" i="4"/>
  <c r="BD97" i="1" s="1"/>
  <c r="T120" i="7"/>
  <c r="F37" i="2"/>
  <c r="BD95" i="1" s="1"/>
  <c r="T203" i="3"/>
  <c r="BK139" i="5"/>
  <c r="J139" i="5" s="1"/>
  <c r="J98" i="5" s="1"/>
  <c r="P138" i="6"/>
  <c r="F91" i="8"/>
  <c r="T180" i="3"/>
  <c r="F91" i="14"/>
  <c r="J89" i="15"/>
  <c r="R123" i="6"/>
  <c r="R120" i="6" s="1"/>
  <c r="F91" i="11"/>
  <c r="T140" i="11"/>
  <c r="F35" i="15"/>
  <c r="BB108" i="1" s="1"/>
  <c r="P185" i="3"/>
  <c r="BK120" i="7"/>
  <c r="J120" i="7" s="1"/>
  <c r="J97" i="7" s="1"/>
  <c r="P128" i="12"/>
  <c r="F91" i="15"/>
  <c r="F36" i="5"/>
  <c r="BC98" i="1" s="1"/>
  <c r="F34" i="5"/>
  <c r="BA98" i="1" s="1"/>
  <c r="BK121" i="9"/>
  <c r="J121" i="9" s="1"/>
  <c r="J97" i="9" s="1"/>
  <c r="E108" i="5"/>
  <c r="BK131" i="11"/>
  <c r="J131" i="11" s="1"/>
  <c r="J100" i="11" s="1"/>
  <c r="P121" i="12"/>
  <c r="P120" i="12" s="1"/>
  <c r="AU105" i="1" s="1"/>
  <c r="T121" i="12"/>
  <c r="R120" i="2"/>
  <c r="R119" i="2" s="1"/>
  <c r="R118" i="2" s="1"/>
  <c r="J92" i="5"/>
  <c r="R138" i="6"/>
  <c r="E109" i="7"/>
  <c r="F36" i="7"/>
  <c r="BC100" i="1" s="1"/>
  <c r="R120" i="8"/>
  <c r="R119" i="8" s="1"/>
  <c r="R119" i="10"/>
  <c r="P128" i="11"/>
  <c r="J89" i="12"/>
  <c r="F33" i="5"/>
  <c r="AZ98" i="1" s="1"/>
  <c r="J33" i="8"/>
  <c r="AV101" i="1" s="1"/>
  <c r="BK157" i="3"/>
  <c r="J157" i="3" s="1"/>
  <c r="J101" i="3" s="1"/>
  <c r="T160" i="3"/>
  <c r="F117" i="4"/>
  <c r="J118" i="4"/>
  <c r="J92" i="7"/>
  <c r="F35" i="8"/>
  <c r="BB101" i="1" s="1"/>
  <c r="F37" i="11"/>
  <c r="BD104" i="1" s="1"/>
  <c r="R128" i="12"/>
  <c r="R120" i="12" s="1"/>
  <c r="F35" i="14"/>
  <c r="BB107" i="1" s="1"/>
  <c r="F35" i="5"/>
  <c r="BB98" i="1" s="1"/>
  <c r="J34" i="7"/>
  <c r="AW100" i="1" s="1"/>
  <c r="F37" i="9"/>
  <c r="BD102" i="1" s="1"/>
  <c r="F34" i="12"/>
  <c r="BA105" i="1" s="1"/>
  <c r="J34" i="15"/>
  <c r="AW108" i="1" s="1"/>
  <c r="F34" i="7"/>
  <c r="BA100" i="1" s="1"/>
  <c r="F36" i="3"/>
  <c r="BC96" i="1" s="1"/>
  <c r="T150" i="3"/>
  <c r="F34" i="4"/>
  <c r="BA97" i="1" s="1"/>
  <c r="F36" i="4"/>
  <c r="BC97" i="1" s="1"/>
  <c r="R139" i="5"/>
  <c r="F35" i="2"/>
  <c r="BB95" i="1" s="1"/>
  <c r="R157" i="3"/>
  <c r="F35" i="4"/>
  <c r="BB97" i="1" s="1"/>
  <c r="F34" i="6"/>
  <c r="BA99" i="1" s="1"/>
  <c r="F37" i="6"/>
  <c r="BD99" i="1" s="1"/>
  <c r="T138" i="6"/>
  <c r="F35" i="7"/>
  <c r="BB100" i="1" s="1"/>
  <c r="F37" i="10"/>
  <c r="BD103" i="1" s="1"/>
  <c r="F34" i="11"/>
  <c r="BA104" i="1" s="1"/>
  <c r="P140" i="11"/>
  <c r="F91" i="12"/>
  <c r="BK121" i="14"/>
  <c r="J121" i="14" s="1"/>
  <c r="J97" i="14" s="1"/>
  <c r="BK203" i="3"/>
  <c r="J203" i="3" s="1"/>
  <c r="J108" i="3" s="1"/>
  <c r="P132" i="4"/>
  <c r="J91" i="5"/>
  <c r="F35" i="6"/>
  <c r="BB99" i="1" s="1"/>
  <c r="P120" i="8"/>
  <c r="P119" i="8" s="1"/>
  <c r="AU101" i="1" s="1"/>
  <c r="F91" i="9"/>
  <c r="R121" i="9"/>
  <c r="R120" i="9" s="1"/>
  <c r="E85" i="10"/>
  <c r="J92" i="13"/>
  <c r="BK129" i="13"/>
  <c r="J129" i="13" s="1"/>
  <c r="J98" i="13" s="1"/>
  <c r="P121" i="14"/>
  <c r="F36" i="15"/>
  <c r="BC108" i="1" s="1"/>
  <c r="BK160" i="3"/>
  <c r="J160" i="3" s="1"/>
  <c r="J102" i="3" s="1"/>
  <c r="R168" i="3"/>
  <c r="BK120" i="2"/>
  <c r="P168" i="3"/>
  <c r="P180" i="3"/>
  <c r="J89" i="6"/>
  <c r="F36" i="6"/>
  <c r="BC99" i="1" s="1"/>
  <c r="P121" i="9"/>
  <c r="E85" i="11"/>
  <c r="F92" i="11"/>
  <c r="T131" i="11"/>
  <c r="T123" i="11" s="1"/>
  <c r="J89" i="14"/>
  <c r="J33" i="14"/>
  <c r="AV107" i="1" s="1"/>
  <c r="AT107" i="1" s="1"/>
  <c r="P127" i="14"/>
  <c r="F34" i="3"/>
  <c r="BA96" i="1" s="1"/>
  <c r="BK150" i="3"/>
  <c r="J150" i="3" s="1"/>
  <c r="J99" i="3" s="1"/>
  <c r="J34" i="9"/>
  <c r="AW102" i="1" s="1"/>
  <c r="J91" i="10"/>
  <c r="T119" i="10"/>
  <c r="T118" i="10" s="1"/>
  <c r="E85" i="15"/>
  <c r="F92" i="15"/>
  <c r="F33" i="7"/>
  <c r="AZ100" i="1" s="1"/>
  <c r="J89" i="4"/>
  <c r="J117" i="4"/>
  <c r="P119" i="5"/>
  <c r="J33" i="6"/>
  <c r="AV99" i="1" s="1"/>
  <c r="AT99" i="1" s="1"/>
  <c r="P123" i="6"/>
  <c r="J91" i="7"/>
  <c r="J92" i="8"/>
  <c r="J34" i="8"/>
  <c r="AW101" i="1" s="1"/>
  <c r="J33" i="11"/>
  <c r="AV104" i="1" s="1"/>
  <c r="F35" i="12"/>
  <c r="BB105" i="1" s="1"/>
  <c r="F36" i="13"/>
  <c r="BC106" i="1" s="1"/>
  <c r="F33" i="13"/>
  <c r="AZ106" i="1" s="1"/>
  <c r="F34" i="13"/>
  <c r="BA106" i="1" s="1"/>
  <c r="J34" i="14"/>
  <c r="AW107" i="1" s="1"/>
  <c r="P130" i="3"/>
  <c r="P120" i="2"/>
  <c r="P119" i="2" s="1"/>
  <c r="P118" i="2" s="1"/>
  <c r="AU95" i="1" s="1"/>
  <c r="BK180" i="3"/>
  <c r="J180" i="3" s="1"/>
  <c r="J106" i="3" s="1"/>
  <c r="R180" i="3"/>
  <c r="BK132" i="4"/>
  <c r="J132" i="4" s="1"/>
  <c r="J99" i="4" s="1"/>
  <c r="T132" i="4"/>
  <c r="F91" i="6"/>
  <c r="T127" i="7"/>
  <c r="T119" i="7" s="1"/>
  <c r="P119" i="10"/>
  <c r="P118" i="10" s="1"/>
  <c r="AU103" i="1" s="1"/>
  <c r="F36" i="12"/>
  <c r="BC105" i="1" s="1"/>
  <c r="T120" i="2"/>
  <c r="T119" i="2" s="1"/>
  <c r="T118" i="2" s="1"/>
  <c r="BK130" i="3"/>
  <c r="J130" i="3" s="1"/>
  <c r="J98" i="3" s="1"/>
  <c r="R130" i="3"/>
  <c r="R129" i="3" s="1"/>
  <c r="R128" i="3" s="1"/>
  <c r="T130" i="3"/>
  <c r="F35" i="3"/>
  <c r="BB96" i="1" s="1"/>
  <c r="BK123" i="4"/>
  <c r="J123" i="4" s="1"/>
  <c r="J98" i="4" s="1"/>
  <c r="R123" i="4"/>
  <c r="R132" i="4"/>
  <c r="R168" i="4"/>
  <c r="R167" i="4" s="1"/>
  <c r="BK123" i="6"/>
  <c r="J123" i="6" s="1"/>
  <c r="J98" i="6" s="1"/>
  <c r="R127" i="7"/>
  <c r="T120" i="8"/>
  <c r="R128" i="11"/>
  <c r="R123" i="11" s="1"/>
  <c r="BK128" i="12"/>
  <c r="J128" i="12" s="1"/>
  <c r="J98" i="12" s="1"/>
  <c r="T121" i="14"/>
  <c r="T120" i="14" s="1"/>
  <c r="P119" i="7"/>
  <c r="AU100" i="1" s="1"/>
  <c r="J34" i="2"/>
  <c r="AW95" i="1" s="1"/>
  <c r="R150" i="3"/>
  <c r="BK168" i="3"/>
  <c r="J168" i="3" s="1"/>
  <c r="J103" i="3" s="1"/>
  <c r="BK185" i="3"/>
  <c r="J185" i="3" s="1"/>
  <c r="J107" i="3" s="1"/>
  <c r="R185" i="3"/>
  <c r="P123" i="4"/>
  <c r="T123" i="4"/>
  <c r="T123" i="6"/>
  <c r="T120" i="6" s="1"/>
  <c r="BK138" i="6"/>
  <c r="J138" i="6" s="1"/>
  <c r="J99" i="6" s="1"/>
  <c r="T127" i="8"/>
  <c r="T119" i="8" s="1"/>
  <c r="F35" i="10"/>
  <c r="BB103" i="1" s="1"/>
  <c r="T121" i="13"/>
  <c r="T120" i="13" s="1"/>
  <c r="F35" i="13"/>
  <c r="BB106" i="1" s="1"/>
  <c r="R120" i="15"/>
  <c r="R119" i="15" s="1"/>
  <c r="J33" i="2"/>
  <c r="AV95" i="1" s="1"/>
  <c r="F33" i="2"/>
  <c r="AZ95" i="1" s="1"/>
  <c r="BK119" i="2"/>
  <c r="J120" i="2"/>
  <c r="J98" i="2" s="1"/>
  <c r="J33" i="12"/>
  <c r="AV105" i="1" s="1"/>
  <c r="AT105" i="1" s="1"/>
  <c r="F33" i="3"/>
  <c r="AZ96" i="1" s="1"/>
  <c r="J91" i="11"/>
  <c r="J119" i="11"/>
  <c r="E85" i="12"/>
  <c r="E110" i="12"/>
  <c r="F92" i="12"/>
  <c r="F117" i="12"/>
  <c r="J89" i="13"/>
  <c r="J114" i="13"/>
  <c r="E85" i="4"/>
  <c r="E111" i="4"/>
  <c r="F92" i="4"/>
  <c r="F118" i="4"/>
  <c r="J33" i="4"/>
  <c r="AV97" i="1" s="1"/>
  <c r="J33" i="10"/>
  <c r="AV103" i="1" s="1"/>
  <c r="R118" i="10"/>
  <c r="T120" i="12"/>
  <c r="E108" i="2"/>
  <c r="F115" i="2"/>
  <c r="F124" i="3"/>
  <c r="J33" i="3"/>
  <c r="AV96" i="1" s="1"/>
  <c r="F37" i="3"/>
  <c r="BD96" i="1" s="1"/>
  <c r="T168" i="3"/>
  <c r="BK120" i="8"/>
  <c r="T121" i="9"/>
  <c r="T120" i="9" s="1"/>
  <c r="F114" i="10"/>
  <c r="J120" i="11"/>
  <c r="J34" i="11"/>
  <c r="AW104" i="1" s="1"/>
  <c r="J116" i="12"/>
  <c r="P121" i="13"/>
  <c r="J89" i="2"/>
  <c r="F91" i="2"/>
  <c r="F34" i="2"/>
  <c r="BA95" i="1" s="1"/>
  <c r="J92" i="3"/>
  <c r="J34" i="3"/>
  <c r="AW96" i="1" s="1"/>
  <c r="P150" i="3"/>
  <c r="P160" i="3"/>
  <c r="J168" i="4"/>
  <c r="J101" i="4" s="1"/>
  <c r="T139" i="5"/>
  <c r="T118" i="5" s="1"/>
  <c r="J116" i="6"/>
  <c r="F33" i="6"/>
  <c r="AZ99" i="1" s="1"/>
  <c r="BK127" i="7"/>
  <c r="J127" i="7" s="1"/>
  <c r="J98" i="7" s="1"/>
  <c r="J115" i="8"/>
  <c r="F33" i="8"/>
  <c r="AZ101" i="1" s="1"/>
  <c r="F36" i="8"/>
  <c r="BC101" i="1" s="1"/>
  <c r="F37" i="8"/>
  <c r="BD101" i="1" s="1"/>
  <c r="J117" i="9"/>
  <c r="F36" i="9"/>
  <c r="BC102" i="1" s="1"/>
  <c r="P130" i="9"/>
  <c r="J34" i="10"/>
  <c r="AW103" i="1" s="1"/>
  <c r="F33" i="11"/>
  <c r="AZ104" i="1" s="1"/>
  <c r="F35" i="11"/>
  <c r="BB104" i="1" s="1"/>
  <c r="BK128" i="11"/>
  <c r="J128" i="11" s="1"/>
  <c r="J99" i="11" s="1"/>
  <c r="P131" i="11"/>
  <c r="P123" i="11" s="1"/>
  <c r="AU104" i="1" s="1"/>
  <c r="BK121" i="12"/>
  <c r="F117" i="13"/>
  <c r="J33" i="13"/>
  <c r="AV106" i="1" s="1"/>
  <c r="BK121" i="13"/>
  <c r="F37" i="13"/>
  <c r="BD106" i="1" s="1"/>
  <c r="J34" i="13"/>
  <c r="AW106" i="1" s="1"/>
  <c r="P129" i="13"/>
  <c r="J116" i="14"/>
  <c r="F33" i="14"/>
  <c r="AZ107" i="1" s="1"/>
  <c r="F36" i="14"/>
  <c r="BC107" i="1" s="1"/>
  <c r="F37" i="14"/>
  <c r="BD107" i="1" s="1"/>
  <c r="F91" i="5"/>
  <c r="F114" i="5"/>
  <c r="F91" i="7"/>
  <c r="F115" i="7"/>
  <c r="J92" i="10"/>
  <c r="J115" i="10"/>
  <c r="BK118" i="10"/>
  <c r="J118" i="10" s="1"/>
  <c r="J119" i="10"/>
  <c r="J97" i="10" s="1"/>
  <c r="E85" i="14"/>
  <c r="E110" i="14"/>
  <c r="BK120" i="15"/>
  <c r="J121" i="15"/>
  <c r="J98" i="15" s="1"/>
  <c r="J89" i="5"/>
  <c r="J112" i="5"/>
  <c r="E85" i="6"/>
  <c r="E110" i="6"/>
  <c r="F92" i="6"/>
  <c r="F117" i="6"/>
  <c r="J89" i="7"/>
  <c r="J113" i="7"/>
  <c r="E85" i="8"/>
  <c r="E109" i="8"/>
  <c r="F92" i="8"/>
  <c r="F116" i="8"/>
  <c r="J91" i="9"/>
  <c r="J116" i="9"/>
  <c r="F91" i="13"/>
  <c r="F116" i="13"/>
  <c r="F92" i="14"/>
  <c r="F117" i="14"/>
  <c r="J122" i="3"/>
  <c r="F115" i="5"/>
  <c r="R119" i="5"/>
  <c r="F116" i="7"/>
  <c r="F33" i="9"/>
  <c r="AZ102" i="1" s="1"/>
  <c r="F35" i="9"/>
  <c r="BB102" i="1" s="1"/>
  <c r="F33" i="10"/>
  <c r="AZ103" i="1" s="1"/>
  <c r="F36" i="11"/>
  <c r="BC104" i="1" s="1"/>
  <c r="F33" i="12"/>
  <c r="AZ105" i="1" s="1"/>
  <c r="F37" i="12"/>
  <c r="BD105" i="1" s="1"/>
  <c r="F33" i="4"/>
  <c r="AZ97" i="1" s="1"/>
  <c r="J34" i="4"/>
  <c r="AW97" i="1" s="1"/>
  <c r="J33" i="5"/>
  <c r="AV98" i="1" s="1"/>
  <c r="BK119" i="5"/>
  <c r="F37" i="5"/>
  <c r="BD98" i="1" s="1"/>
  <c r="J34" i="5"/>
  <c r="AW98" i="1" s="1"/>
  <c r="P139" i="5"/>
  <c r="P118" i="5" s="1"/>
  <c r="AU98" i="1" s="1"/>
  <c r="J33" i="7"/>
  <c r="AV100" i="1" s="1"/>
  <c r="AT100" i="1" s="1"/>
  <c r="R120" i="7"/>
  <c r="F37" i="7"/>
  <c r="BD100" i="1" s="1"/>
  <c r="F34" i="8"/>
  <c r="BA101" i="1" s="1"/>
  <c r="J33" i="9"/>
  <c r="AV102" i="1" s="1"/>
  <c r="F34" i="9"/>
  <c r="BA102" i="1" s="1"/>
  <c r="BK140" i="11"/>
  <c r="J140" i="11" s="1"/>
  <c r="J101" i="11" s="1"/>
  <c r="E110" i="13"/>
  <c r="R121" i="13"/>
  <c r="R120" i="13" s="1"/>
  <c r="F34" i="14"/>
  <c r="BA107" i="1" s="1"/>
  <c r="T120" i="15"/>
  <c r="T119" i="15" s="1"/>
  <c r="J33" i="15"/>
  <c r="AV108" i="1" s="1"/>
  <c r="AT108" i="1" s="1"/>
  <c r="J116" i="15"/>
  <c r="J115" i="15"/>
  <c r="AT95" i="1" l="1"/>
  <c r="AT101" i="1"/>
  <c r="AT102" i="1"/>
  <c r="AT104" i="1"/>
  <c r="BK120" i="14"/>
  <c r="J120" i="14" s="1"/>
  <c r="R118" i="5"/>
  <c r="BK122" i="4"/>
  <c r="BK120" i="9"/>
  <c r="J120" i="9" s="1"/>
  <c r="J96" i="9" s="1"/>
  <c r="R119" i="7"/>
  <c r="P120" i="6"/>
  <c r="AU99" i="1" s="1"/>
  <c r="BK129" i="3"/>
  <c r="BK128" i="3" s="1"/>
  <c r="J128" i="3" s="1"/>
  <c r="P120" i="14"/>
  <c r="AU107" i="1" s="1"/>
  <c r="BC94" i="1"/>
  <c r="AY94" i="1" s="1"/>
  <c r="R122" i="4"/>
  <c r="R121" i="4" s="1"/>
  <c r="P120" i="9"/>
  <c r="AU102" i="1" s="1"/>
  <c r="P129" i="3"/>
  <c r="P128" i="3" s="1"/>
  <c r="AU96" i="1" s="1"/>
  <c r="T129" i="3"/>
  <c r="T128" i="3" s="1"/>
  <c r="BK120" i="6"/>
  <c r="J120" i="6" s="1"/>
  <c r="J96" i="6" s="1"/>
  <c r="AT106" i="1"/>
  <c r="BD94" i="1"/>
  <c r="W33" i="1" s="1"/>
  <c r="T122" i="4"/>
  <c r="T121" i="4" s="1"/>
  <c r="BB94" i="1"/>
  <c r="AX94" i="1" s="1"/>
  <c r="P122" i="4"/>
  <c r="P121" i="4" s="1"/>
  <c r="AU97" i="1" s="1"/>
  <c r="J122" i="4"/>
  <c r="J97" i="4" s="1"/>
  <c r="BK121" i="4"/>
  <c r="J121" i="4" s="1"/>
  <c r="J119" i="5"/>
  <c r="J97" i="5" s="1"/>
  <c r="BK118" i="5"/>
  <c r="J118" i="5" s="1"/>
  <c r="J96" i="14"/>
  <c r="J30" i="14"/>
  <c r="AT103" i="1"/>
  <c r="AZ94" i="1"/>
  <c r="BK123" i="11"/>
  <c r="J123" i="11" s="1"/>
  <c r="AT98" i="1"/>
  <c r="BK119" i="7"/>
  <c r="J119" i="7" s="1"/>
  <c r="P120" i="13"/>
  <c r="AU106" i="1" s="1"/>
  <c r="BK119" i="15"/>
  <c r="J119" i="15" s="1"/>
  <c r="J120" i="15"/>
  <c r="J97" i="15" s="1"/>
  <c r="J30" i="10"/>
  <c r="J96" i="10"/>
  <c r="J121" i="13"/>
  <c r="J97" i="13" s="1"/>
  <c r="BK120" i="13"/>
  <c r="J120" i="13" s="1"/>
  <c r="J120" i="8"/>
  <c r="J97" i="8" s="1"/>
  <c r="BK119" i="8"/>
  <c r="J119" i="8" s="1"/>
  <c r="J119" i="2"/>
  <c r="J97" i="2" s="1"/>
  <c r="BK118" i="2"/>
  <c r="J118" i="2" s="1"/>
  <c r="BK120" i="12"/>
  <c r="J120" i="12" s="1"/>
  <c r="J121" i="12"/>
  <c r="J97" i="12" s="1"/>
  <c r="BA94" i="1"/>
  <c r="AT96" i="1"/>
  <c r="AT97" i="1"/>
  <c r="J129" i="3" l="1"/>
  <c r="J97" i="3" s="1"/>
  <c r="J30" i="6"/>
  <c r="J30" i="9"/>
  <c r="W32" i="1"/>
  <c r="AU94" i="1"/>
  <c r="W31" i="1"/>
  <c r="W30" i="1"/>
  <c r="AW94" i="1"/>
  <c r="AK30" i="1" s="1"/>
  <c r="AG103" i="1"/>
  <c r="AN103" i="1" s="1"/>
  <c r="J39" i="10"/>
  <c r="J30" i="7"/>
  <c r="J96" i="7"/>
  <c r="J30" i="2"/>
  <c r="J96" i="2"/>
  <c r="J96" i="8"/>
  <c r="J30" i="8"/>
  <c r="AG102" i="1"/>
  <c r="AN102" i="1" s="1"/>
  <c r="J39" i="9"/>
  <c r="AV94" i="1"/>
  <c r="W29" i="1"/>
  <c r="J30" i="5"/>
  <c r="J96" i="5"/>
  <c r="J96" i="12"/>
  <c r="J30" i="12"/>
  <c r="J96" i="3"/>
  <c r="J30" i="3"/>
  <c r="J96" i="15"/>
  <c r="J30" i="15"/>
  <c r="J30" i="11"/>
  <c r="J96" i="11"/>
  <c r="J30" i="13"/>
  <c r="J96" i="13"/>
  <c r="AG99" i="1"/>
  <c r="AN99" i="1" s="1"/>
  <c r="J39" i="6"/>
  <c r="AG107" i="1"/>
  <c r="AN107" i="1" s="1"/>
  <c r="J39" i="14"/>
  <c r="J30" i="4"/>
  <c r="J96" i="4"/>
  <c r="AG106" i="1" l="1"/>
  <c r="AN106" i="1" s="1"/>
  <c r="J39" i="13"/>
  <c r="AK29" i="1"/>
  <c r="AT94" i="1"/>
  <c r="AG100" i="1"/>
  <c r="AN100" i="1" s="1"/>
  <c r="J39" i="7"/>
  <c r="J39" i="15"/>
  <c r="AG108" i="1"/>
  <c r="AN108" i="1" s="1"/>
  <c r="J39" i="12"/>
  <c r="AG105" i="1"/>
  <c r="AN105" i="1" s="1"/>
  <c r="AG101" i="1"/>
  <c r="AN101" i="1" s="1"/>
  <c r="J39" i="8"/>
  <c r="J39" i="4"/>
  <c r="AG97" i="1"/>
  <c r="AN97" i="1" s="1"/>
  <c r="AG104" i="1"/>
  <c r="AN104" i="1" s="1"/>
  <c r="J39" i="11"/>
  <c r="AG98" i="1"/>
  <c r="AN98" i="1" s="1"/>
  <c r="J39" i="5"/>
  <c r="AG95" i="1"/>
  <c r="J39" i="2"/>
  <c r="AG96" i="1"/>
  <c r="AN96" i="1" s="1"/>
  <c r="J39" i="3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<sst xmlns="http://schemas.openxmlformats.org/spreadsheetml/2006/main" count="6128" uniqueCount="731">
  <si>
    <t>Export Komplet</t>
  </si>
  <si>
    <t/>
  </si>
  <si>
    <t>2.0</t>
  </si>
  <si>
    <t>False</t>
  </si>
  <si>
    <t>{946b7614-69ec-4c8c-93a2-b1ea1d8d16cd}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</si>
  <si>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</si>
  <si>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</si>
  <si>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</si>
  <si>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</si>
  <si>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</si>
  <si>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</si>
  <si>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</si>
  <si>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</si>
  <si>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9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</si>
  <si>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</si>
  <si>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</si>
  <si>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</si>
  <si>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</si>
  <si>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</si>
  <si>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</si>
  <si>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</si>
  <si>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</si>
  <si>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</si>
  <si>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</si>
  <si>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</si>
  <si>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</si>
  <si>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</si>
  <si>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</si>
  <si>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</si>
  <si>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</si>
  <si>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</si>
  <si>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</si>
  <si>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</si>
  <si>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</si>
  <si>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</si>
  <si>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</si>
  <si>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</si>
  <si>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</si>
  <si>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</si>
  <si>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</si>
  <si>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</si>
  <si>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</si>
  <si>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</si>
  <si>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</si>
  <si>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</si>
  <si>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</si>
  <si>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</si>
  <si>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</si>
  <si>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</si>
  <si>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</si>
  <si>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</si>
  <si>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</si>
  <si>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</si>
  <si>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</si>
  <si>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</si>
  <si>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</si>
  <si>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</si>
  <si>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</si>
  <si>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</si>
  <si>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</si>
  <si>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</si>
  <si>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</si>
  <si>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</si>
  <si>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</si>
  <si>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</si>
  <si>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</si>
  <si>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</si>
  <si>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</si>
  <si>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</si>
  <si>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</si>
  <si>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</si>
  <si>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</si>
  <si>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</si>
  <si>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</si>
  <si>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Okna</t>
  </si>
  <si>
    <t>STA</t>
  </si>
  <si>
    <t>1</t>
  </si>
  <si>
    <t>{2a68af44-aac5-434d-a1b8-703e6e4d6fa5}</t>
  </si>
  <si>
    <t>2</t>
  </si>
  <si>
    <t>02</t>
  </si>
  <si>
    <t>kanalizace</t>
  </si>
  <si>
    <t>{5b0db582-3a15-4612-b7e8-8b429cf8f732}</t>
  </si>
  <si>
    <t>03</t>
  </si>
  <si>
    <t>voda</t>
  </si>
  <si>
    <t>{e0c42a4b-a21a-4fe1-b6f9-a49616d5510a}</t>
  </si>
  <si>
    <t>04</t>
  </si>
  <si>
    <t>Restaurátorské práce</t>
  </si>
  <si>
    <t>{72f80df5-6e03-4e0e-8682-25f7511a8cf4}</t>
  </si>
  <si>
    <t>05</t>
  </si>
  <si>
    <t>střecha 1</t>
  </si>
  <si>
    <t>{c6fb8780-ef47-4608-826a-b1bc1c2d5bd0}</t>
  </si>
  <si>
    <t>06</t>
  </si>
  <si>
    <t>střecha 2</t>
  </si>
  <si>
    <t>{d7d8ce13-a070-4d51-8aa1-3a2f12ba0746}</t>
  </si>
  <si>
    <t>07</t>
  </si>
  <si>
    <t>střecha 3</t>
  </si>
  <si>
    <t>{370753a7-d67d-4cba-a838-427dca3cae1f}</t>
  </si>
  <si>
    <t>08</t>
  </si>
  <si>
    <t>střecha 4</t>
  </si>
  <si>
    <t>{f12f8fff-fa01-4c76-84b6-21a3a1c8badf}</t>
  </si>
  <si>
    <t>09</t>
  </si>
  <si>
    <t>střecha 5</t>
  </si>
  <si>
    <t>{9a1b347f-b812-4ecf-8254-47b443a0cd7a}</t>
  </si>
  <si>
    <t>10</t>
  </si>
  <si>
    <t>střecha 6</t>
  </si>
  <si>
    <t>{5000d5a1-62e6-418f-9c33-33f3518180d7}</t>
  </si>
  <si>
    <t>11</t>
  </si>
  <si>
    <t>střecha 7</t>
  </si>
  <si>
    <t>{21c6f920-4e88-4d52-9de2-883a0c075ef0}</t>
  </si>
  <si>
    <t>12</t>
  </si>
  <si>
    <t>střecha 8</t>
  </si>
  <si>
    <t>{e148aae3-04bf-445b-bb5d-35819309e9f7}</t>
  </si>
  <si>
    <t>13</t>
  </si>
  <si>
    <t>střecha 9</t>
  </si>
  <si>
    <t>{17144ad4-6015-40bb-b50c-94bb91c9cd07}</t>
  </si>
  <si>
    <t>14</t>
  </si>
  <si>
    <t>VRN</t>
  </si>
  <si>
    <t>{64a31a7c-6288-4aa9-8c19-6f2a0e85ba7b}</t>
  </si>
  <si>
    <t>KRYCÍ LIST SOUPISU PRACÍ</t>
  </si>
  <si>
    <t>Objekt:</t>
  </si>
  <si>
    <t>01 - Okna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</si>
  <si>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</si>
  <si>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</si>
  <si>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</si>
  <si>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</si>
  <si>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</si>
  <si>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</si>
  <si>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766 - Konstrukce truhlářské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</si>
  <si>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</si>
  <si>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</si>
  <si>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</si>
  <si>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</si>
  <si>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</si>
  <si>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</si>
  <si>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</si>
  <si>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</si>
  <si>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</si>
  <si>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</si>
  <si>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</si>
  <si>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</si>
  <si>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</si>
  <si>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</si>
  <si>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</si>
  <si>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</si>
  <si>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766</t>
  </si>
  <si>
    <t>Konstrukce truhlářské</t>
  </si>
  <si>
    <t>K</t>
  </si>
  <si>
    <t>766 01</t>
  </si>
  <si>
    <t>kus</t>
  </si>
  <si>
    <t>16</t>
  </si>
  <si>
    <t>766 02</t>
  </si>
  <si>
    <t>4</t>
  </si>
  <si>
    <t>3</t>
  </si>
  <si>
    <t>766 03</t>
  </si>
  <si>
    <t>6</t>
  </si>
  <si>
    <t>766 04</t>
  </si>
  <si>
    <t>8</t>
  </si>
  <si>
    <t>5</t>
  </si>
  <si>
    <t>766 05</t>
  </si>
  <si>
    <t>766 06</t>
  </si>
  <si>
    <t>7</t>
  </si>
  <si>
    <t>766 07</t>
  </si>
  <si>
    <t>766 08</t>
  </si>
  <si>
    <t>766 09</t>
  </si>
  <si>
    <t>18</t>
  </si>
  <si>
    <t>766 10</t>
  </si>
  <si>
    <t>20</t>
  </si>
  <si>
    <t>766 11</t>
  </si>
  <si>
    <t>22</t>
  </si>
  <si>
    <t>766 12</t>
  </si>
  <si>
    <t>24</t>
  </si>
  <si>
    <t>766 13</t>
  </si>
  <si>
    <t>26</t>
  </si>
  <si>
    <t>766 14</t>
  </si>
  <si>
    <t>28</t>
  </si>
  <si>
    <t>766 15</t>
  </si>
  <si>
    <t>30</t>
  </si>
  <si>
    <t>02 - kanalizace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</si>
  <si>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</si>
  <si>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</si>
  <si>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</si>
  <si>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</si>
  <si>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</si>
  <si>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</si>
  <si>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997 - Přesun sutě</t>
  </si>
  <si>
    <t xml:space="preserve">    998 - Přesun hmot</t>
  </si>
  <si>
    <t xml:space="preserve">    PSV - Práce a dodávky PSV</t>
  </si>
  <si>
    <t xml:space="preserve">    713 - Izolace tepelné</t>
  </si>
  <si>
    <t xml:space="preserve">    721 - Zdravotechnika - vnitřní kanalizace</t>
  </si>
  <si>
    <t xml:space="preserve">    783 - Dokončovací práce - nátěry</t>
  </si>
  <si>
    <t>HSV</t>
  </si>
  <si>
    <t>Práce a dodávky HSV</t>
  </si>
  <si>
    <t>Zemní práce</t>
  </si>
  <si>
    <t>119001401</t>
  </si>
  <si>
    <t>Dočasné zajištění potrubí ocelového nebo litinového DN do 200</t>
  </si>
  <si>
    <t>m</t>
  </si>
  <si>
    <t>119001411</t>
  </si>
  <si>
    <t>Dočasné zajištění potrubí betonového, ŽB nebo kameninového DN do 200</t>
  </si>
  <si>
    <t>120001101</t>
  </si>
  <si>
    <t>Příplatek za ztížení odkopávky nebo prokkopávky v blízkosti inženýrských sítí</t>
  </si>
  <si>
    <t>m3</t>
  </si>
  <si>
    <t>120901121</t>
  </si>
  <si>
    <t>Bourání zdiva z betonu prostého neprokládaného v odkopávkách nebo prokopávkách ručně</t>
  </si>
  <si>
    <t>132212101</t>
  </si>
  <si>
    <t>Hloubení rýh š do 600 mm ručním nebo pneum nářadím v soudržných horninách tř. 3</t>
  </si>
  <si>
    <t>132212109</t>
  </si>
  <si>
    <t>Příplatek za lepivost u hloubení rýh š do 600 mm ručním nebo pneum nářadím v hornině tř. 3</t>
  </si>
  <si>
    <t>161101501</t>
  </si>
  <si>
    <t>Svislé přemístění výkopku nošením svisle do v 3 m v hornině tř. 1 až 4</t>
  </si>
  <si>
    <t>161101601</t>
  </si>
  <si>
    <t>Vytažení výkopku těženého z prostoru pod základy z hl do 2 m v hornině tř. 1 až 4</t>
  </si>
  <si>
    <t>162201201</t>
  </si>
  <si>
    <t>Vodorovné přemístění do 10 m nošením výkopku z horniny tř. 1 až 4</t>
  </si>
  <si>
    <t>162201211</t>
  </si>
  <si>
    <t>Vodorovné přemístění výkopku z horniny tř. 1 až 4 stavebním kolečkem do 10 m</t>
  </si>
  <si>
    <t>162201219</t>
  </si>
  <si>
    <t>Příplatek k vodorovnému přemístění výkopku z horniny tř. 1 až 4 stavebním kolečkem ZKD 10 m</t>
  </si>
  <si>
    <t>162701105</t>
  </si>
  <si>
    <t>Vodorovné přemístění do 10000 m výkopku/sypaniny z horniny tř. 1 až 4</t>
  </si>
  <si>
    <t>162701109</t>
  </si>
  <si>
    <t>Příplatek k vodorovnému přemístění výkopku/sypaniny z horniny tř. 1 až 4 ZKD 1000 m přes 10000 m</t>
  </si>
  <si>
    <t>167101101</t>
  </si>
  <si>
    <t>Nakládání výkopku z hornin tř. 1 až 4 do 100 m3</t>
  </si>
  <si>
    <t>171201201</t>
  </si>
  <si>
    <t>Uložení sypaniny na skládky</t>
  </si>
  <si>
    <t>171201211</t>
  </si>
  <si>
    <t>Poplatek za uložení stavebního odpadu - zeminy a kameniva na skládce</t>
  </si>
  <si>
    <t>t</t>
  </si>
  <si>
    <t>32</t>
  </si>
  <si>
    <t>17</t>
  </si>
  <si>
    <t>174102102</t>
  </si>
  <si>
    <t>Zásyp v uzavřených prostorech do 30 m3 sypaninou se zhutněním</t>
  </si>
  <si>
    <t>34</t>
  </si>
  <si>
    <t>175111101</t>
  </si>
  <si>
    <t>Obsypání potrubí ručně sypaninou bez prohození sítem, uloženou do 3 m</t>
  </si>
  <si>
    <t>36</t>
  </si>
  <si>
    <t>19</t>
  </si>
  <si>
    <t>M</t>
  </si>
  <si>
    <t>583313400</t>
  </si>
  <si>
    <t>kamenivo těžené drobné prané frakce 0-4</t>
  </si>
  <si>
    <t>38</t>
  </si>
  <si>
    <t>Svislé a kompletní konstrukce</t>
  </si>
  <si>
    <t>358315114</t>
  </si>
  <si>
    <t>Bourání šachty, stoky kompletní nebo otvorů z prostého betonu plochy do 4 m2</t>
  </si>
  <si>
    <t>40</t>
  </si>
  <si>
    <t>359901111</t>
  </si>
  <si>
    <t>Vyčištění stok</t>
  </si>
  <si>
    <t>42</t>
  </si>
  <si>
    <t>359901211</t>
  </si>
  <si>
    <t>Monitoring stoky jakékoli výšky na nové kanalizaci</t>
  </si>
  <si>
    <t>44</t>
  </si>
  <si>
    <t>23</t>
  </si>
  <si>
    <t>380361100R00</t>
  </si>
  <si>
    <t>Výztuž kompletních konstrukcí z oceli 10 505</t>
  </si>
  <si>
    <t>46</t>
  </si>
  <si>
    <t>Vodorovné konstrukce</t>
  </si>
  <si>
    <t>451572111</t>
  </si>
  <si>
    <t>Lože pod potrubí otevřený výkop z kameniva drobného těženého</t>
  </si>
  <si>
    <t>48</t>
  </si>
  <si>
    <t>Úpravy povrchů, podlahy a osazování výplní</t>
  </si>
  <si>
    <t>25</t>
  </si>
  <si>
    <t>631311224</t>
  </si>
  <si>
    <t>Mazanina tl do 120 mm z betonu prostého se zvýšenými nároky na prostředí tř. C 25/30</t>
  </si>
  <si>
    <t>50</t>
  </si>
  <si>
    <t>631319012</t>
  </si>
  <si>
    <t>Příplatek k mazanině tl do 120 mm za přehlazení povrchu</t>
  </si>
  <si>
    <t>52</t>
  </si>
  <si>
    <t>Trubní vedení</t>
  </si>
  <si>
    <t>27</t>
  </si>
  <si>
    <t>899101211</t>
  </si>
  <si>
    <t>Demontáž poklopů litinových nebo ocelových včetně rámů hmotnosti do 50 kg</t>
  </si>
  <si>
    <t>54</t>
  </si>
  <si>
    <t>899102112</t>
  </si>
  <si>
    <t>Osazení poklopů litinových nebo ocelových včetně rámů pro třídu zatížení A15, A50</t>
  </si>
  <si>
    <t>56</t>
  </si>
  <si>
    <t>29</t>
  </si>
  <si>
    <t>56230603a</t>
  </si>
  <si>
    <t>šachtový poklop ocelový + rám , 1,5t, 900 x 600 mm</t>
  </si>
  <si>
    <t>58</t>
  </si>
  <si>
    <t>899623151</t>
  </si>
  <si>
    <t>Obetonování potrubí nebo zdiva stok betonem prostým tř. C 16/20 otevřený výkop</t>
  </si>
  <si>
    <t>60</t>
  </si>
  <si>
    <t>31</t>
  </si>
  <si>
    <t>899623161a</t>
  </si>
  <si>
    <t>Oprava čisté podlahy po překopu betonem prostým tř. C 20/25 v objektu</t>
  </si>
  <si>
    <t>62</t>
  </si>
  <si>
    <t>899623171a</t>
  </si>
  <si>
    <t>Oprava základové desky po překopu betonem prostým armovaným tř. C 25/30 v otevřeném výkopu v objektu</t>
  </si>
  <si>
    <t>64</t>
  </si>
  <si>
    <t>33</t>
  </si>
  <si>
    <t>899643111a</t>
  </si>
  <si>
    <t>Bednění pro obetonování potrubí otevřený výkop v objektu</t>
  </si>
  <si>
    <t>m2</t>
  </si>
  <si>
    <t>66</t>
  </si>
  <si>
    <t>997</t>
  </si>
  <si>
    <t>Přesun sutě</t>
  </si>
  <si>
    <t>997221141</t>
  </si>
  <si>
    <t>Vodorovná doprava suti ze sypkých materiálů stavebním kolečkem do 50 m</t>
  </si>
  <si>
    <t>68</t>
  </si>
  <si>
    <t>35</t>
  </si>
  <si>
    <t>997221149</t>
  </si>
  <si>
    <t>Příplatek ZKD 10 m u vodorovné dopravy suti ze sypkých materiálů stavebním kolečkem</t>
  </si>
  <si>
    <t>70</t>
  </si>
  <si>
    <t>997221151</t>
  </si>
  <si>
    <t>Vodorovná doprava suti z kusových materiálů stavebním kolečkem do 50 m</t>
  </si>
  <si>
    <t>72</t>
  </si>
  <si>
    <t>37</t>
  </si>
  <si>
    <t>997221159</t>
  </si>
  <si>
    <t>Příplatek ZKD 10 m u vodorovné dopravy suti z kusových materiálů stavebním kolečkem</t>
  </si>
  <si>
    <t>74</t>
  </si>
  <si>
    <t>997221571</t>
  </si>
  <si>
    <t>Vodorovná doprava vybouraných hmot do 1 km</t>
  </si>
  <si>
    <t>76</t>
  </si>
  <si>
    <t>39</t>
  </si>
  <si>
    <t>997221579</t>
  </si>
  <si>
    <t>Příplatek ZKD 1 km u vodorovné dopravy vybouraných hmot</t>
  </si>
  <si>
    <t>78</t>
  </si>
  <si>
    <t>997221611</t>
  </si>
  <si>
    <t>Nakládání suti na dopravní prostředky pro vodorovnou dopravu</t>
  </si>
  <si>
    <t>80</t>
  </si>
  <si>
    <t>41</t>
  </si>
  <si>
    <t>997221815</t>
  </si>
  <si>
    <t>Poplatek za uložení na skládce (skládkovné) stavebního odpadu betonového kód odpadu 170 101</t>
  </si>
  <si>
    <t>82</t>
  </si>
  <si>
    <t>998</t>
  </si>
  <si>
    <t>Přesun hmot</t>
  </si>
  <si>
    <t>998274101a</t>
  </si>
  <si>
    <t>Přesun hmot pro trubní vedení z betonových hmot</t>
  </si>
  <si>
    <t>84</t>
  </si>
  <si>
    <t>713</t>
  </si>
  <si>
    <t>Izolace tepelné</t>
  </si>
  <si>
    <t>43</t>
  </si>
  <si>
    <t>713290981</t>
  </si>
  <si>
    <t>Oprava izolace tepelné parotěsné zábrany podlah asfaltovou suspenzí, nátěrem a pásem</t>
  </si>
  <si>
    <t>86</t>
  </si>
  <si>
    <t>1255782</t>
  </si>
  <si>
    <t>TEKUTA LEPENKA 2K HYDROIZOLACE 14KG</t>
  </si>
  <si>
    <t>KS</t>
  </si>
  <si>
    <t>88</t>
  </si>
  <si>
    <t>45</t>
  </si>
  <si>
    <t>1010101404</t>
  </si>
  <si>
    <t>Asfaltová lepenka IPA V60 S35 (role/10m2)</t>
  </si>
  <si>
    <t>90</t>
  </si>
  <si>
    <t>998713201</t>
  </si>
  <si>
    <t>Přesun hmot procentní pro izolace tepelné v objektech v do 6 m</t>
  </si>
  <si>
    <t>%</t>
  </si>
  <si>
    <t>92</t>
  </si>
  <si>
    <t>721</t>
  </si>
  <si>
    <t>Zdravotechnika - vnitřní kanalizace</t>
  </si>
  <si>
    <t>47</t>
  </si>
  <si>
    <t>721110802</t>
  </si>
  <si>
    <t>Demontáž potrubí kameninové do DN 100</t>
  </si>
  <si>
    <t>94</t>
  </si>
  <si>
    <t>721110806</t>
  </si>
  <si>
    <t>Demontáž potrubí kameninové do DN 200</t>
  </si>
  <si>
    <t>96</t>
  </si>
  <si>
    <t>49</t>
  </si>
  <si>
    <t>721110961</t>
  </si>
  <si>
    <t>Potrubí kameninové propojení potrubí DN 100</t>
  </si>
  <si>
    <t>98</t>
  </si>
  <si>
    <t>721110962</t>
  </si>
  <si>
    <t>Potrubí kameninové propojení potrubí DN 125</t>
  </si>
  <si>
    <t>100</t>
  </si>
  <si>
    <t>51</t>
  </si>
  <si>
    <t>721110963</t>
  </si>
  <si>
    <t>Potrubí kameninové propojení potrubí DN 150</t>
  </si>
  <si>
    <t>102</t>
  </si>
  <si>
    <t>721110964</t>
  </si>
  <si>
    <t>Potrubí kameninové propojení potrubí DN 200</t>
  </si>
  <si>
    <t>104</t>
  </si>
  <si>
    <t>53</t>
  </si>
  <si>
    <t>721110971</t>
  </si>
  <si>
    <t>Potrubí kameninové krácení trub DN 100</t>
  </si>
  <si>
    <t>106</t>
  </si>
  <si>
    <t>721110972</t>
  </si>
  <si>
    <t>Potrubí kameninové krácení trub DN 125</t>
  </si>
  <si>
    <t>108</t>
  </si>
  <si>
    <t>55</t>
  </si>
  <si>
    <t>721110973</t>
  </si>
  <si>
    <t>Potrubí kameninové krácení trub DN 150</t>
  </si>
  <si>
    <t>110</t>
  </si>
  <si>
    <t>721110974</t>
  </si>
  <si>
    <t>Potrubí kameninové krácení trub DN 200</t>
  </si>
  <si>
    <t>112</t>
  </si>
  <si>
    <t>57</t>
  </si>
  <si>
    <t>721173401</t>
  </si>
  <si>
    <t>Potrubí kanalizační z PVC SN 4 svodné DN 110</t>
  </si>
  <si>
    <t>114</t>
  </si>
  <si>
    <t>721173402</t>
  </si>
  <si>
    <t>Potrubí kanalizační z PVC SN 4 svodné DN 125</t>
  </si>
  <si>
    <t>116</t>
  </si>
  <si>
    <t>59</t>
  </si>
  <si>
    <t>721173403</t>
  </si>
  <si>
    <t>Potrubí kanalizační z PVC SN 4 svodné DN 160</t>
  </si>
  <si>
    <t>118</t>
  </si>
  <si>
    <t>721173404</t>
  </si>
  <si>
    <t>Potrubí kanalizační z PVC SN 4 svodné DN 200</t>
  </si>
  <si>
    <t>120</t>
  </si>
  <si>
    <t>61</t>
  </si>
  <si>
    <t>721290112</t>
  </si>
  <si>
    <t>Zkouška těsnosti potrubí kanalizace vodou do DN 200</t>
  </si>
  <si>
    <t>122</t>
  </si>
  <si>
    <t>721290821</t>
  </si>
  <si>
    <t>Přemístění vnitrostaveništní demontovaných hmot vnitřní kanalizace v objektech výšky do 6 m</t>
  </si>
  <si>
    <t>124</t>
  </si>
  <si>
    <t>63</t>
  </si>
  <si>
    <t>998721201</t>
  </si>
  <si>
    <t>Přesun hmot procentní pro vnitřní kanalizace v objektech v do 6 m</t>
  </si>
  <si>
    <t>126</t>
  </si>
  <si>
    <t>783</t>
  </si>
  <si>
    <t>Dokončovací práce - nátěry</t>
  </si>
  <si>
    <t>783937163</t>
  </si>
  <si>
    <t>Krycí dvojnásobný epoxidový rozpouštědlový nátěr betonové podlahy</t>
  </si>
  <si>
    <t>128</t>
  </si>
  <si>
    <t>65</t>
  </si>
  <si>
    <t>783943151</t>
  </si>
  <si>
    <t>Penetrační polyuretanový nátěr hladkých betonových podlah</t>
  </si>
  <si>
    <t>130</t>
  </si>
  <si>
    <t>03 - voda</t>
  </si>
  <si>
    <t xml:space="preserve">    722 - Zdravotechnika - vnitřní vodovod</t>
  </si>
  <si>
    <t>M - Práce a dodávky M</t>
  </si>
  <si>
    <t xml:space="preserve">    23-M - Montáže potrubí</t>
  </si>
  <si>
    <t>713463211</t>
  </si>
  <si>
    <t>Montáž izolace tepelné potrubí potrubními pouzdry s Al fólií staženými Al páskou 1x D do 50 mm</t>
  </si>
  <si>
    <t>63154512</t>
  </si>
  <si>
    <t>pouzdro izolační potrubní s jednostrannou Al fólií max. 250/100 °C 35/25 mm</t>
  </si>
  <si>
    <t>63154513</t>
  </si>
  <si>
    <t>pouzdro izolační potrubní s jednostrannou Al fólií max. 250/100 °C 42/25 mm</t>
  </si>
  <si>
    <t>63154514</t>
  </si>
  <si>
    <t>pouzdro izolační potrubní s jednostrannou Al fólií max. 250/100 °C 49/25 mm</t>
  </si>
  <si>
    <t>713463212</t>
  </si>
  <si>
    <t>Montáž izolace tepelné potrubí potrubními pouzdry s Al fólií staženými Al páskou 1x D do 100 mm</t>
  </si>
  <si>
    <t>63154515</t>
  </si>
  <si>
    <t>pouzdro izolační potrubní s jednostrannou Al fólií max. 250/100 °C 60/25 mm</t>
  </si>
  <si>
    <t>63154518</t>
  </si>
  <si>
    <t>pouzdro izolační potrubní s jednostrannou Al fólií max. 250/100 °C 89/25 mm</t>
  </si>
  <si>
    <t>722</t>
  </si>
  <si>
    <t>Zdravotechnika - vnitřní vodovod</t>
  </si>
  <si>
    <t>722110811</t>
  </si>
  <si>
    <t>Demontáž potrubí litinové přírubové do DN 80</t>
  </si>
  <si>
    <t>722110924</t>
  </si>
  <si>
    <t>Potrubí litinové propojení přírubového potrubí do DN 80</t>
  </si>
  <si>
    <t>722130236</t>
  </si>
  <si>
    <t>Potrubí vodovodní ocelové závitové pozinkované svařované běžné DN 50</t>
  </si>
  <si>
    <t>722130238</t>
  </si>
  <si>
    <t>Potrubí vodovodní ocelové závitové pozinkované svařované běžné DN 80</t>
  </si>
  <si>
    <t>722130803</t>
  </si>
  <si>
    <t>Demontáž potrubí ocelové pozinkované závitové do DN 50</t>
  </si>
  <si>
    <t>722130916</t>
  </si>
  <si>
    <t>Potrubí pozinkované závitové přeřezání ocelové trubky do DN 50</t>
  </si>
  <si>
    <t>722174024</t>
  </si>
  <si>
    <t>Potrubí vodovodní plastové PP-RCT svar polyfuze PN 22 D 32 x 3,6 mm</t>
  </si>
  <si>
    <t>722174025</t>
  </si>
  <si>
    <t>Potrubí vodovodní plastové PP-RCT svar polyfuze PN 22 D 40 x 4,5 mm</t>
  </si>
  <si>
    <t>722174026</t>
  </si>
  <si>
    <t>Potrubí vodovodní plastové PP-RCT svar polyfuze PN 22 D 50 x 5,6 mm</t>
  </si>
  <si>
    <t>722174027</t>
  </si>
  <si>
    <t>Potrubí vodovodní plastové PP-RCT svar polyfuze PN 22 D 63 x 7,1 mm</t>
  </si>
  <si>
    <t>722174029</t>
  </si>
  <si>
    <t>Potrubí vodovodní plastové PP-RCT svar polyfuze PN 22 D 90 x 10,1 mm</t>
  </si>
  <si>
    <t>722182013</t>
  </si>
  <si>
    <t>Podpůrný žlab pro potrubí D 32</t>
  </si>
  <si>
    <t>722182014</t>
  </si>
  <si>
    <t>Podpůrný žlab pro potrubí D 40</t>
  </si>
  <si>
    <t>722182015</t>
  </si>
  <si>
    <t>Podpůrný žlab pro potrubí D 50</t>
  </si>
  <si>
    <t>722182016</t>
  </si>
  <si>
    <t>Podpůrný žlab pro potrubí D 63</t>
  </si>
  <si>
    <t>722182018</t>
  </si>
  <si>
    <t>Podpůrný žlab pro potrubí D 90</t>
  </si>
  <si>
    <t>722211214</t>
  </si>
  <si>
    <t>Šoupátko přírubové třmenové DN 80 PN 10 do 200°C těsnící sedlo mosaz/mosaz</t>
  </si>
  <si>
    <t>soubor</t>
  </si>
  <si>
    <t>722212504</t>
  </si>
  <si>
    <t>Potrubní oddělovač přírubový DN 80 PN 10 do 65°C</t>
  </si>
  <si>
    <t>722219104</t>
  </si>
  <si>
    <t>Montáž armatur vodovodních přírubových DN 80 ostatní typ</t>
  </si>
  <si>
    <t>722220855</t>
  </si>
  <si>
    <t>Demontáž armatur závitových s jedním závitem G do 2 1/2</t>
  </si>
  <si>
    <t>722239103</t>
  </si>
  <si>
    <t>Montáž armatur vodovodních se dvěma závity G 1</t>
  </si>
  <si>
    <t>55111290</t>
  </si>
  <si>
    <t>ventil přímý průchozí mosazný s odvodňovacím ventilem a zátkou 1"</t>
  </si>
  <si>
    <t>722239104</t>
  </si>
  <si>
    <t>Montáž armatur vodovodních se dvěma závity G 5/4</t>
  </si>
  <si>
    <t>55111292</t>
  </si>
  <si>
    <t>ventil přímý průchozí mosazný s odvodňovacím ventilem a zátkou 5/4"</t>
  </si>
  <si>
    <t>722239105</t>
  </si>
  <si>
    <t>Montáž armatur vodovodních se dvěma závity G 6/4</t>
  </si>
  <si>
    <t>55111294</t>
  </si>
  <si>
    <t>ventil přímý průchozí mosazný s odvodňovacím ventilem a zátkou 6/4"</t>
  </si>
  <si>
    <t>722239106</t>
  </si>
  <si>
    <t>Montáž armatur vodovodních se dvěma závity G 2</t>
  </si>
  <si>
    <t>55111296</t>
  </si>
  <si>
    <t>ventil přímý průchozí mosazný s odvodňovacím ventilem a zátkou 2"</t>
  </si>
  <si>
    <t>722290226</t>
  </si>
  <si>
    <t>Zkouška těsnosti vodovodního potrubí závitového do DN 50</t>
  </si>
  <si>
    <t>722290229</t>
  </si>
  <si>
    <t>Zkouška těsnosti vodovodního potrubí závitového do DN 100</t>
  </si>
  <si>
    <t>722290234</t>
  </si>
  <si>
    <t>Proplach a dezinfekce vodovodního potrubí do DN 80</t>
  </si>
  <si>
    <t>722290821</t>
  </si>
  <si>
    <t>Přemístění vnitrostaveništní demontovaných hmot pro vnitřní vodovod v objektech výšky do 6 m</t>
  </si>
  <si>
    <t>72230Z011</t>
  </si>
  <si>
    <t>Závěsy a konzoly pro uchycení potrubí</t>
  </si>
  <si>
    <t>kg</t>
  </si>
  <si>
    <t>998722201</t>
  </si>
  <si>
    <t>Přesun hmot procentní pro vnitřní vodovod v objektech v do 6 m</t>
  </si>
  <si>
    <t>Práce a dodávky M</t>
  </si>
  <si>
    <t>23-M</t>
  </si>
  <si>
    <t>Montáže potrubí</t>
  </si>
  <si>
    <t>230120090</t>
  </si>
  <si>
    <t>Zhotovení prostupu pro potrubí DN 80 - jádrové vrtání d=100mm stěnou šířky do 2000 mm</t>
  </si>
  <si>
    <t>230120090a</t>
  </si>
  <si>
    <t>Zhotovení prostupu pro potrubí DN do 80mm - jádrové vrtání d=100mm stěnou šířky do 1000 mm</t>
  </si>
  <si>
    <t>04 - Restaurátorské práce</t>
  </si>
  <si>
    <t>9 - Ostatní konstrukce, bourání</t>
  </si>
  <si>
    <t>764 - Konstrukce klempířské</t>
  </si>
  <si>
    <t>Ostatní konstrukce, bourání</t>
  </si>
  <si>
    <t>R-9-01</t>
  </si>
  <si>
    <t>Výškové práce</t>
  </si>
  <si>
    <t>kpl</t>
  </si>
  <si>
    <t>P</t>
  </si>
  <si>
    <t>Poznámka k položce:_x000D_
jištění při snímání a osazování sousoší, úvazy jednotlivých soch</t>
  </si>
  <si>
    <t>R-9-02</t>
  </si>
  <si>
    <t>Transfer sousoší DO/Z ateliéru restaurátora</t>
  </si>
  <si>
    <t>R-9-03</t>
  </si>
  <si>
    <t>Poznámka k položce:_x000D_
P Světlonoš ; L Světlonoš ; kolo</t>
  </si>
  <si>
    <t>R-9-04</t>
  </si>
  <si>
    <t>Poznámka k položce:_x000D_
P Světlonoš; L Světlonoš ; kolo</t>
  </si>
  <si>
    <t>R-9-05</t>
  </si>
  <si>
    <t>R-9-06</t>
  </si>
  <si>
    <t>R-9-07</t>
  </si>
  <si>
    <t>R-9-08</t>
  </si>
  <si>
    <t>R-9-09</t>
  </si>
  <si>
    <t>Restaurátorská zpráva fotodokumentace, CD</t>
  </si>
  <si>
    <t>R-9-50</t>
  </si>
  <si>
    <t>Přistavení jeřábu vč. bezpečnostního ohrazení</t>
  </si>
  <si>
    <t>R-9-51</t>
  </si>
  <si>
    <t>Doprava</t>
  </si>
  <si>
    <t>R-9-52</t>
  </si>
  <si>
    <t>hod</t>
  </si>
  <si>
    <t>R-9-53</t>
  </si>
  <si>
    <t>764</t>
  </si>
  <si>
    <t>Konstrukce klempířské</t>
  </si>
  <si>
    <t>R-764-01</t>
  </si>
  <si>
    <t>R-764-02</t>
  </si>
  <si>
    <t>R-764-03</t>
  </si>
  <si>
    <t>R-764-04</t>
  </si>
  <si>
    <t>R-764-05</t>
  </si>
  <si>
    <t>R-764-06</t>
  </si>
  <si>
    <t>R-764-07</t>
  </si>
  <si>
    <t>R-764-08</t>
  </si>
  <si>
    <t>R-764-09</t>
  </si>
  <si>
    <t>05 - střecha 1</t>
  </si>
  <si>
    <t>712 - Živičné krytiny</t>
  </si>
  <si>
    <t>713 - Izolace tepelné</t>
  </si>
  <si>
    <t>D96 - Přesuny suti a vybouraných hmot</t>
  </si>
  <si>
    <t>965081000R00</t>
  </si>
  <si>
    <t>Bourání dlažeb keramických na terče vč. demontáže plastových terčů</t>
  </si>
  <si>
    <t>712</t>
  </si>
  <si>
    <t>Živičné krytiny</t>
  </si>
  <si>
    <t>712300833RT3</t>
  </si>
  <si>
    <t>Odstranění povlakové krytiny střech do 10° 3vrstvé z ploch jednotlivě nad 20 m2</t>
  </si>
  <si>
    <t>712363103U00</t>
  </si>
  <si>
    <t>Ukotvení fólie tal hm bet/želbet</t>
  </si>
  <si>
    <t>712363312U00</t>
  </si>
  <si>
    <t>Kryt -10ř VIPLANYL vnitř kout 100</t>
  </si>
  <si>
    <t>712363314U00</t>
  </si>
  <si>
    <t>VIPLANYL délky 2 m stěna lišta 71</t>
  </si>
  <si>
    <t>712371801RT1</t>
  </si>
  <si>
    <t>Povlaková krytina střech do 10°, fólií PVC 1 vrstva - fólie ve specifikaci</t>
  </si>
  <si>
    <t>712391171RT1</t>
  </si>
  <si>
    <t>Povlaková krytina střech do 10°, podklad. textilie 1 vrstva - materiál ve specifikaci</t>
  </si>
  <si>
    <t>R-712-01</t>
  </si>
  <si>
    <t>R-712-02</t>
  </si>
  <si>
    <t>Detail u odtoků (vpustí) - vylepení folií</t>
  </si>
  <si>
    <t>ks</t>
  </si>
  <si>
    <t>R-712-03</t>
  </si>
  <si>
    <t>Pomocné lešení / klec / shozy vč. pronájmu</t>
  </si>
  <si>
    <t>R-712-04</t>
  </si>
  <si>
    <t>Očištění a úprava podkladu po vybourání skladby</t>
  </si>
  <si>
    <t>R-712-06</t>
  </si>
  <si>
    <t>D+M Ochranné pletivo do žlabu</t>
  </si>
  <si>
    <t>28322104</t>
  </si>
  <si>
    <t>fólie mPVC DEKplan tl. 1,5 mm</t>
  </si>
  <si>
    <t>69370514</t>
  </si>
  <si>
    <t>Geotextilie 200g/m2</t>
  </si>
  <si>
    <t>998712202R00</t>
  </si>
  <si>
    <t>Přesun hmot pro povlakové krytiny, výšky do 12 m ztížený</t>
  </si>
  <si>
    <t>713141123R00</t>
  </si>
  <si>
    <t>Izolace tepelná střech volně ,1vrstvá</t>
  </si>
  <si>
    <t>713141124R00</t>
  </si>
  <si>
    <t>Izolace tepelná střech volně ,1vrstvá - spádová</t>
  </si>
  <si>
    <t>28375766.A</t>
  </si>
  <si>
    <t>Deska polystyrén samozhášivý EPS 100 S podkladní vrstva</t>
  </si>
  <si>
    <t>28375972</t>
  </si>
  <si>
    <t>Deska spádová EPS 150 S</t>
  </si>
  <si>
    <t>998713202R00</t>
  </si>
  <si>
    <t>Přesun hmot pro izolace tepelné, výšky do 12 m ztížený</t>
  </si>
  <si>
    <t>D96</t>
  </si>
  <si>
    <t>Přesuny suti a vybouraných hmot</t>
  </si>
  <si>
    <t>979999999T00</t>
  </si>
  <si>
    <t>Naložení, kontejner, odvoz, likvidace odpadu</t>
  </si>
  <si>
    <t>06 - střecha 2</t>
  </si>
  <si>
    <t>712341559R00</t>
  </si>
  <si>
    <t>Povlaková krytina střech do 10°, NAIP přitavením</t>
  </si>
  <si>
    <t>712841559R00</t>
  </si>
  <si>
    <t>Samostatné vytažení izolace, pásy přitavením přitavení vrchního i podkl. pásu (pouze práce)</t>
  </si>
  <si>
    <t>D+M Střešní vpusť</t>
  </si>
  <si>
    <t>Oprava stáv. krytiny - do 5%</t>
  </si>
  <si>
    <t>62857030</t>
  </si>
  <si>
    <t>Pás modifikovaný vrchní tl. 4 mm</t>
  </si>
  <si>
    <t>764430240R00</t>
  </si>
  <si>
    <t>Oplechování lišty Cu</t>
  </si>
  <si>
    <t>998764202R00</t>
  </si>
  <si>
    <t>Přesun hmot pro klempířské konstr., výšky do 12 m ztížený</t>
  </si>
  <si>
    <t>979999999T01</t>
  </si>
  <si>
    <t>Likvidace odpadu vč. odvozu na skládku</t>
  </si>
  <si>
    <t>07 - střecha 3</t>
  </si>
  <si>
    <t>08 - střecha 4</t>
  </si>
  <si>
    <t>M21 - Elektromontáže</t>
  </si>
  <si>
    <t>712311101RZ2</t>
  </si>
  <si>
    <t>Povlaková krytina střech do 10°, za studena ALP 2 x nátěr - včetně dodávky ALP</t>
  </si>
  <si>
    <t>Pomocné lešení nebo plošina pro oplechování části římsy</t>
  </si>
  <si>
    <t>764410250R00</t>
  </si>
  <si>
    <t>Oplechování říms - okapnice Pz, rš 330 mm</t>
  </si>
  <si>
    <t>764421870R00</t>
  </si>
  <si>
    <t>Demontáž oplechování říms</t>
  </si>
  <si>
    <t>764430210R00</t>
  </si>
  <si>
    <t>Lišta tmelící z Pz plechu</t>
  </si>
  <si>
    <t>764521290RT8</t>
  </si>
  <si>
    <t>Oplechování říms z Cu plechu</t>
  </si>
  <si>
    <t>Oplechování atik Cu vč. podkladu</t>
  </si>
  <si>
    <t>M21</t>
  </si>
  <si>
    <t>Elektromontáže</t>
  </si>
  <si>
    <t>R-M21-01</t>
  </si>
  <si>
    <t>D+M Nový hromosvod - pouze dotčená část střechy</t>
  </si>
  <si>
    <t>09 - střecha 5</t>
  </si>
  <si>
    <t>764211201R00</t>
  </si>
  <si>
    <t>Krytina hladká z Cu, oplechování stříšky</t>
  </si>
  <si>
    <t>764231250R00</t>
  </si>
  <si>
    <t>Lemování z Cu plechu komínu</t>
  </si>
  <si>
    <t>764252203R00</t>
  </si>
  <si>
    <t>Žlaby z Cu plechu podokapní půlkruhové, rš 330 mm</t>
  </si>
  <si>
    <t>764259211R00</t>
  </si>
  <si>
    <t>Kotlík z Cu plechu pro trouby, D do 150 mm</t>
  </si>
  <si>
    <t>764311821R00</t>
  </si>
  <si>
    <t>Demontáž krytiny, tabule 2 x 1 m, do 25 m2, do 30°</t>
  </si>
  <si>
    <t>764352810R00</t>
  </si>
  <si>
    <t>Demontáž žlabů půlkruh. rovných, rš 330 mm, do 30°</t>
  </si>
  <si>
    <t>764521250RT2</t>
  </si>
  <si>
    <t>Oplechování říms z Cu plechu, před komínem</t>
  </si>
  <si>
    <t>764554202R00</t>
  </si>
  <si>
    <t>Odpadní trouby z Cu plechu, kruhové, D 100 mm</t>
  </si>
  <si>
    <t>Pomocné lešení nebo plošina pro oplechování části střechy</t>
  </si>
  <si>
    <t>10 - střecha 6</t>
  </si>
  <si>
    <t>3 - Svislé a kompletní konstrukce</t>
  </si>
  <si>
    <t>62 - Úpravy povrchů vnější</t>
  </si>
  <si>
    <t>317322000R00</t>
  </si>
  <si>
    <t>Komínová hlava - betonáž vč.bednění</t>
  </si>
  <si>
    <t>Úpravy povrchů vnější</t>
  </si>
  <si>
    <t>627452000</t>
  </si>
  <si>
    <t>Spárování komínového zdiva</t>
  </si>
  <si>
    <t>962032641R00</t>
  </si>
  <si>
    <t>Bourání zdiva komínového z cihel částečné odbourání komínu</t>
  </si>
  <si>
    <t>978023471R00</t>
  </si>
  <si>
    <t>Vysekání a úprava spár zdiva cihelného komínového</t>
  </si>
  <si>
    <t>Nadzvednutí (vyheverování) klim. jednotek</t>
  </si>
  <si>
    <t>R-712-10</t>
  </si>
  <si>
    <t>D+M Nové odvětrávací hlavice včetně demontáže stávajících</t>
  </si>
  <si>
    <t>Oplechování Cu vč. podkladu</t>
  </si>
  <si>
    <t>R-764-01.1</t>
  </si>
  <si>
    <t>Zídka u střechy č. 7 - zakrytí šachty OSB + ukotvení + nové oplechování Cu</t>
  </si>
  <si>
    <t>D+M Nový hromosvod Cu</t>
  </si>
  <si>
    <t>11 - střecha 7</t>
  </si>
  <si>
    <t>764430210RT2</t>
  </si>
  <si>
    <t>Oplechování - profil Cu na stávající závětr. lištu</t>
  </si>
  <si>
    <t>12 - střecha 8</t>
  </si>
  <si>
    <t>13 - střecha 9</t>
  </si>
  <si>
    <t>14 - VRN</t>
  </si>
  <si>
    <t>VRN - Vedlejší rozpočtové náklady</t>
  </si>
  <si>
    <t xml:space="preserve">    VRN3 - Zařízení staveniště</t>
  </si>
  <si>
    <t xml:space="preserve">    VRN6 - Územní vlivy</t>
  </si>
  <si>
    <t>Vedlejší rozpočtové náklady</t>
  </si>
  <si>
    <t>VRN3</t>
  </si>
  <si>
    <t>Zařízení staveniště</t>
  </si>
  <si>
    <t>030001000</t>
  </si>
  <si>
    <t>CS ÚRS 2019 01</t>
  </si>
  <si>
    <t>1024</t>
  </si>
  <si>
    <t>-814879634</t>
  </si>
  <si>
    <t>VRN6</t>
  </si>
  <si>
    <t>Územní vlivy</t>
  </si>
  <si>
    <t>062002000</t>
  </si>
  <si>
    <t>Ztížené dopravní podmínky</t>
  </si>
  <si>
    <t>-444737387</t>
  </si>
  <si>
    <t>OKNO KASTLOVÉ OZN. "1" - ROZMĚR 700 x 1 600/500 x 1 450 MM, včetně demontáže a likvidace původního prvku, agregovaná položka - obsahuje doplňky, parapety, zednické začištění, pomocné pracovní lešení</t>
  </si>
  <si>
    <t>OKNO KASTLOVÉ OZN. "2" - ROZMĚR 1 260 x 1 600/1 060 x 1450 MM, včetně demontáže a likvidace původního prvku, agregovaná položka - obsahuje doplňky, parapety, zednické začištění, pomocné pracovní lešení</t>
  </si>
  <si>
    <t>OKNO KASTLOVÉ OZN. "3" - ROZMĚR 1 260 x 1 500/1 060 x 1450 MM, včetně demontáže a likvidace původního prvku, agregovaná položka - obsahuje doplňky, parapety, zednické začištění, pomocné pracovní lešení</t>
  </si>
  <si>
    <t>OKNO KASTLOVÉ OZN. "4" - ROZMĚR 1 680 x 1 750/1 480 x 1 600 MM, včetně demontáže a likvidace původního prvku, agregovaná položka - obsahuje doplňky, parapety, zednické začištění, pomocné pracovní lešení</t>
  </si>
  <si>
    <t>OKNO KASTLOVÉ OZN. "5" - ROZMĚR 1 710 x 2 150/1 500 x 2000 MM, včetně demontáže a likvidace původního prvku, agregovaná položka - obsahuje doplňky, parapety, zednické začištění, pomocné pracovní lešení</t>
  </si>
  <si>
    <t>Jednoduché dřevěné dveře 2/3 PROSKLENÉ,• izolační dvojsklo 4-16-4 (IV68),• plastový rámeček Swisspacer,• tepelně-izolační dřevěná PUR výplň,• dveřní kování v provedení klika-klika, , včetně demontáže a likvidace původního prvku, agregovaná položka - obsahuje doplňky, parapety, zednické začištění, pomocné pracovní lešení</t>
  </si>
  <si>
    <t>OKNO KASTLOVÉ OZN. "7" - ROZMĚR 1 300 x 1 600/1 230 x 1 450 MM, včetně demontáže a likvidace původního prvku, agregovaná položka - obsahuje doplňky, parapety, zednické začištění, pomocné pracovní lešení</t>
  </si>
  <si>
    <t>OKNO KASTLOVÉ OZN. "8" - ROZMĚR 1 700 x 1 800/1 700 x 1 480 MM, včetně demontáže a likvidace původního prvku, agregovaná položka - obsahuje doplňky, parapety, zednické začištění, pomocné pracovní lešení</t>
  </si>
  <si>
    <t>OKNO KASTLOVÉ OZN. "9" - ROZMĚR 1 700 x 2 130/1 500 x 2000 MM, včetně demontáže a likvidace původního prvku, agregovaná položka - obsahuje doplňky, parapety, zednické začištění, pomocné pracovní lešení</t>
  </si>
  <si>
    <t>OKNO KASTLOVÉ OZN. "10" - ROZMĚR 1 710 x 2 150/1 500 x 2000 MM, včetně demontáže a likvidace původního prvku, agregovaná položka - obsahuje doplňky, parapety, zednické začištění, pomocné pracovní lešení</t>
  </si>
  <si>
    <t>OKNO KASTLOVÉ OZN. "11" - ROZMĚR 700 x 1 850/480 x 1 700 MM, včetně demontáže a likvidace původního prvku, agregovaná položka - obsahuje doplňky, parapety, zednické začištění, pomocné pracovní lešení</t>
  </si>
  <si>
    <t>OKNO KASTLOVÉ OZN. "12" - ROZMĚR 1 300 x 1 600/1 230 x 1 450 MM, včetně demontáže a likvidace původního prvku, agregovaná položka - obsahuje doplňky, parapety, zednické začištění, pomocné pracovní lešení</t>
  </si>
  <si>
    <t>OKNO KASTLOVÉ OZN. "13" - ROZMĚR 1 710 x 2 150/1 500 x 2000 MM včetně demontáže a likvidace původního prvku, agregovaná položka - obsahuje doplňky, parapety, zednické začištění, pomocné pracovní lešení</t>
  </si>
  <si>
    <t>D+M okna dle označení O1, včetně demontáže a likvidace původního prvku, agregovaná položka - obsahuje doplňky, parapety, zednické začištění, pomocné pracovní lešení</t>
  </si>
  <si>
    <t>OKNO JEDNODUCHÉ S IZOL. DVOJSKLEM OZN. "15" - ROZMĚR 1 070 x 1 620 MM, včetně demontáže a likvidace původního prvku, agregovaná položka - obsahuje doplňky, parapety, zednické začištění, pomocné pracovní lešení</t>
  </si>
  <si>
    <t>Oprava vnitřní konstrukce, ochranný nátěr, podrobný popis viz. Souhrrná technická zpráva</t>
  </si>
  <si>
    <t>Čištění mechanické, parní i chemické odmaštění povrchu, podrobný popis viz. Souhrrná technická zpráva</t>
  </si>
  <si>
    <t>Plastická retuš, tmelení, injektáž rekonstrukce detailů, podrobný popis viz. Souhrrná technická zpráva</t>
  </si>
  <si>
    <t>Závěrečné ošetření, podrobný popis viz. Souhrrná technická zpráva</t>
  </si>
  <si>
    <t>Bednění a podpůrná konstrukce pro transport a opravné práce, podrobný popis viz. Souhrrná technická zpráva</t>
  </si>
  <si>
    <t>Instalace, ochrana a laminátování kotvících prvků, podrobný popis viz. Souhrrná technická zpráva</t>
  </si>
  <si>
    <t>HZS - odborné práce, podrobný popis viz. Souhrrná technická zpráva</t>
  </si>
  <si>
    <t>HZS - pomocné práce, podrobný popis viz. Souhrrná technická zpráva</t>
  </si>
  <si>
    <t>Nové oplechování kopule po demontáži Světlonošů demontáž stávající krytiny Cu, podrobný popis viz. Souhrrná technická zpráva</t>
  </si>
  <si>
    <t>Nové oplechování kopule po demontáži Světlonošů výměna prohnilých dřevěných prvků, podrobný popis viz. Souhrrná technická zpráva</t>
  </si>
  <si>
    <t>Nové oplechování kopule po demontáži Světlonošů odrezivění konstrukce pod kopulí, podrobný popis viz. Souhrrná technická zpráva</t>
  </si>
  <si>
    <t>Nové oplechování kopule po demontáži Světlonošů nátěr konstrukce, podrobný popis viz. Souhrrná technická zpráva</t>
  </si>
  <si>
    <t>Nové oplechování kopule po demontáži Světlonošů D+M Nové oplechování - falcované kopule Cu, podrobný popis viz. Souhrrná technická zpráva</t>
  </si>
  <si>
    <t>Nové oplechování kopule po demontáži Světlonošů D+M Úchyty pro Světlonoše, podrobný popis viz. Souhrrná technická zpráva</t>
  </si>
  <si>
    <t>Nové oplechování kopule po demontáži Světlonošů Zatmelení perforace po ukotvení Světlonošů, podrobný popis viz. Souhrrná technická zpráva</t>
  </si>
  <si>
    <t>Nové oplechování kopule po demontáži Světlonošů Lešení kolem věže, podrobný popis viz. Souhrrná technická zpráva</t>
  </si>
  <si>
    <t>Nové oplechování kopule po demontáži Světlonošů Nová římsa věže - oplechování Cu, podrobný popis viz. Souhrrná technická zpráva</t>
  </si>
  <si>
    <t>Vybourání vrchní stávající skladby až na beton, včetně dřevěné nosné konstrukce</t>
  </si>
  <si>
    <t>Kpl</t>
  </si>
  <si>
    <t>Hradec Králové ON - oprava (střešního pláště, ZTI, výplně otvorů)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</si>
</sst>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7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horizontal="left" vertical="center"/>
    </xf>
    <xf numFmtId="0" fontId="17" fillId="4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0"/>
  <sheetViews>
    <sheetView showGridLines="0" tabSelected="1" workbookViewId="0">
      <selection activeCell="F5" sqref="F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81" t="s">
        <v>5</v>
      </c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>
      <c r="B5" s="16"/>
      <c r="D5" s="19" t="s">
        <v>12</v>
      </c>
      <c r="K5" s="188" t="s">
        <v>13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R5" s="16"/>
      <c r="BS5" s="13" t="s">
        <v>6</v>
      </c>
    </row>
    <row r="6" spans="1:74" ht="36.950000000000003" customHeight="1">
      <c r="B6" s="16"/>
      <c r="D6" s="21" t="s">
        <v>14</v>
      </c>
      <c r="K6" s="189" t="s">
        <v>730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R6" s="16"/>
      <c r="BS6" s="13" t="s">
        <v>6</v>
      </c>
    </row>
    <row r="7" spans="1:74" ht="12" customHeight="1">
      <c r="B7" s="16"/>
      <c r="D7" s="22" t="s">
        <v>15</v>
      </c>
      <c r="K7" s="20" t="s">
        <v>1</v>
      </c>
      <c r="AK7" s="22" t="s">
        <v>16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17</v>
      </c>
      <c r="K8" s="20" t="s">
        <v>18</v>
      </c>
      <c r="AK8" s="22" t="s">
        <v>19</v>
      </c>
      <c r="AN8" s="157">
        <v>43913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20</v>
      </c>
      <c r="AK10" s="22" t="s">
        <v>21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18</v>
      </c>
      <c r="AK11" s="22" t="s">
        <v>22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23</v>
      </c>
      <c r="AK13" s="22" t="s">
        <v>21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18</v>
      </c>
      <c r="AK14" s="22" t="s">
        <v>22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24</v>
      </c>
      <c r="AK16" s="22" t="s">
        <v>21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18</v>
      </c>
      <c r="AK17" s="22" t="s">
        <v>22</v>
      </c>
      <c r="AN17" s="20" t="s">
        <v>1</v>
      </c>
      <c r="AR17" s="16"/>
      <c r="BS17" s="13" t="s">
        <v>25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26</v>
      </c>
      <c r="AK19" s="22" t="s">
        <v>21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18</v>
      </c>
      <c r="AK20" s="22" t="s">
        <v>22</v>
      </c>
      <c r="AN20" s="20" t="s">
        <v>1</v>
      </c>
      <c r="AR20" s="16"/>
      <c r="BS20" s="13" t="s">
        <v>25</v>
      </c>
    </row>
    <row r="21" spans="2:71" ht="6.95" customHeight="1">
      <c r="B21" s="16"/>
      <c r="AR21" s="16"/>
    </row>
    <row r="22" spans="2:71" ht="12" customHeight="1">
      <c r="B22" s="16"/>
      <c r="D22" s="22" t="s">
        <v>27</v>
      </c>
      <c r="AR22" s="16"/>
    </row>
    <row r="23" spans="2:71" ht="16.5" customHeight="1">
      <c r="B23" s="16"/>
      <c r="E23" s="183" t="s">
        <v>1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28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84">
        <f>ROUND(AG94,2)</f>
        <v>0</v>
      </c>
      <c r="AL26" s="185"/>
      <c r="AM26" s="185"/>
      <c r="AN26" s="185"/>
      <c r="AO26" s="185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86" t="s">
        <v>29</v>
      </c>
      <c r="M28" s="186"/>
      <c r="N28" s="186"/>
      <c r="O28" s="186"/>
      <c r="P28" s="186"/>
      <c r="W28" s="186" t="s">
        <v>30</v>
      </c>
      <c r="X28" s="186"/>
      <c r="Y28" s="186"/>
      <c r="Z28" s="186"/>
      <c r="AA28" s="186"/>
      <c r="AB28" s="186"/>
      <c r="AC28" s="186"/>
      <c r="AD28" s="186"/>
      <c r="AE28" s="186"/>
      <c r="AK28" s="186" t="s">
        <v>31</v>
      </c>
      <c r="AL28" s="186"/>
      <c r="AM28" s="186"/>
      <c r="AN28" s="186"/>
      <c r="AO28" s="186"/>
      <c r="AR28" s="25"/>
    </row>
    <row r="29" spans="2:71" s="2" customFormat="1" ht="14.45" customHeight="1">
      <c r="B29" s="29"/>
      <c r="D29" s="22" t="s">
        <v>32</v>
      </c>
      <c r="F29" s="22" t="s">
        <v>33</v>
      </c>
      <c r="L29" s="190">
        <v>0.21</v>
      </c>
      <c r="M29" s="180"/>
      <c r="N29" s="180"/>
      <c r="O29" s="180"/>
      <c r="P29" s="180"/>
      <c r="W29" s="179">
        <f>ROUND(AZ94, 2)</f>
        <v>0</v>
      </c>
      <c r="X29" s="180"/>
      <c r="Y29" s="180"/>
      <c r="Z29" s="180"/>
      <c r="AA29" s="180"/>
      <c r="AB29" s="180"/>
      <c r="AC29" s="180"/>
      <c r="AD29" s="180"/>
      <c r="AE29" s="180"/>
      <c r="AK29" s="179">
        <f>ROUND(AV94, 2)</f>
        <v>0</v>
      </c>
      <c r="AL29" s="180"/>
      <c r="AM29" s="180"/>
      <c r="AN29" s="180"/>
      <c r="AO29" s="180"/>
      <c r="AR29" s="29"/>
    </row>
    <row r="30" spans="2:71" s="2" customFormat="1" ht="14.45" customHeight="1">
      <c r="B30" s="29"/>
      <c r="F30" s="22" t="s">
        <v>34</v>
      </c>
      <c r="L30" s="190">
        <v>0.15</v>
      </c>
      <c r="M30" s="180"/>
      <c r="N30" s="180"/>
      <c r="O30" s="180"/>
      <c r="P30" s="180"/>
      <c r="W30" s="179">
        <f>ROUND(BA94, 2)</f>
        <v>0</v>
      </c>
      <c r="X30" s="180"/>
      <c r="Y30" s="180"/>
      <c r="Z30" s="180"/>
      <c r="AA30" s="180"/>
      <c r="AB30" s="180"/>
      <c r="AC30" s="180"/>
      <c r="AD30" s="180"/>
      <c r="AE30" s="180"/>
      <c r="AK30" s="179">
        <f>ROUND(AW94, 2)</f>
        <v>0</v>
      </c>
      <c r="AL30" s="180"/>
      <c r="AM30" s="180"/>
      <c r="AN30" s="180"/>
      <c r="AO30" s="180"/>
      <c r="AR30" s="29"/>
    </row>
    <row r="31" spans="2:71" s="2" customFormat="1" ht="14.45" hidden="1" customHeight="1">
      <c r="B31" s="29"/>
      <c r="F31" s="22" t="s">
        <v>35</v>
      </c>
      <c r="L31" s="190">
        <v>0.21</v>
      </c>
      <c r="M31" s="180"/>
      <c r="N31" s="180"/>
      <c r="O31" s="180"/>
      <c r="P31" s="180"/>
      <c r="W31" s="179">
        <f>ROUND(BB94, 2)</f>
        <v>0</v>
      </c>
      <c r="X31" s="180"/>
      <c r="Y31" s="180"/>
      <c r="Z31" s="180"/>
      <c r="AA31" s="180"/>
      <c r="AB31" s="180"/>
      <c r="AC31" s="180"/>
      <c r="AD31" s="180"/>
      <c r="AE31" s="180"/>
      <c r="AK31" s="179">
        <v>0</v>
      </c>
      <c r="AL31" s="180"/>
      <c r="AM31" s="180"/>
      <c r="AN31" s="180"/>
      <c r="AO31" s="180"/>
      <c r="AR31" s="29"/>
    </row>
    <row r="32" spans="2:71" s="2" customFormat="1" ht="14.45" hidden="1" customHeight="1">
      <c r="B32" s="29"/>
      <c r="F32" s="22" t="s">
        <v>36</v>
      </c>
      <c r="L32" s="190">
        <v>0.15</v>
      </c>
      <c r="M32" s="180"/>
      <c r="N32" s="180"/>
      <c r="O32" s="180"/>
      <c r="P32" s="180"/>
      <c r="W32" s="179">
        <f>ROUND(BC94, 2)</f>
        <v>0</v>
      </c>
      <c r="X32" s="180"/>
      <c r="Y32" s="180"/>
      <c r="Z32" s="180"/>
      <c r="AA32" s="180"/>
      <c r="AB32" s="180"/>
      <c r="AC32" s="180"/>
      <c r="AD32" s="180"/>
      <c r="AE32" s="180"/>
      <c r="AK32" s="179">
        <v>0</v>
      </c>
      <c r="AL32" s="180"/>
      <c r="AM32" s="180"/>
      <c r="AN32" s="180"/>
      <c r="AO32" s="180"/>
      <c r="AR32" s="29"/>
    </row>
    <row r="33" spans="2:44" s="2" customFormat="1" ht="14.45" hidden="1" customHeight="1">
      <c r="B33" s="29"/>
      <c r="F33" s="22" t="s">
        <v>37</v>
      </c>
      <c r="L33" s="190">
        <v>0</v>
      </c>
      <c r="M33" s="180"/>
      <c r="N33" s="180"/>
      <c r="O33" s="180"/>
      <c r="P33" s="180"/>
      <c r="W33" s="179">
        <f>ROUND(BD94, 2)</f>
        <v>0</v>
      </c>
      <c r="X33" s="180"/>
      <c r="Y33" s="180"/>
      <c r="Z33" s="180"/>
      <c r="AA33" s="180"/>
      <c r="AB33" s="180"/>
      <c r="AC33" s="180"/>
      <c r="AD33" s="180"/>
      <c r="AE33" s="180"/>
      <c r="AK33" s="179">
        <v>0</v>
      </c>
      <c r="AL33" s="180"/>
      <c r="AM33" s="180"/>
      <c r="AN33" s="180"/>
      <c r="AO33" s="180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0"/>
      <c r="D35" s="31" t="s">
        <v>38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39</v>
      </c>
      <c r="U35" s="32"/>
      <c r="V35" s="32"/>
      <c r="W35" s="32"/>
      <c r="X35" s="170" t="s">
        <v>40</v>
      </c>
      <c r="Y35" s="171"/>
      <c r="Z35" s="171"/>
      <c r="AA35" s="171"/>
      <c r="AB35" s="171"/>
      <c r="AC35" s="32"/>
      <c r="AD35" s="32"/>
      <c r="AE35" s="32"/>
      <c r="AF35" s="32"/>
      <c r="AG35" s="32"/>
      <c r="AH35" s="32"/>
      <c r="AI35" s="32"/>
      <c r="AJ35" s="32"/>
      <c r="AK35" s="172">
        <f>SUM(AK26:AK33)</f>
        <v>0</v>
      </c>
      <c r="AL35" s="171"/>
      <c r="AM35" s="171"/>
      <c r="AN35" s="171"/>
      <c r="AO35" s="173"/>
      <c r="AP35" s="30"/>
      <c r="AQ35" s="30"/>
      <c r="AR35" s="25"/>
    </row>
    <row r="36" spans="2:44" s="1" customFormat="1" ht="6.95" customHeight="1">
      <c r="B36" s="25"/>
      <c r="AR36" s="25"/>
    </row>
    <row r="37" spans="2:44" s="1" customFormat="1" ht="14.45" customHeight="1">
      <c r="B37" s="25"/>
      <c r="AR37" s="25"/>
    </row>
    <row r="38" spans="2:44" ht="14.45" customHeight="1">
      <c r="B38" s="16"/>
      <c r="AR38" s="16"/>
    </row>
    <row r="39" spans="2:44" ht="14.45" customHeight="1">
      <c r="B39" s="16"/>
      <c r="AR39" s="16"/>
    </row>
    <row r="40" spans="2:44" ht="14.45" customHeight="1">
      <c r="B40" s="16"/>
      <c r="AR40" s="16"/>
    </row>
    <row r="41" spans="2:44" ht="14.45" customHeight="1">
      <c r="B41" s="16"/>
      <c r="AR41" s="16"/>
    </row>
    <row r="42" spans="2:44" ht="14.45" customHeight="1">
      <c r="B42" s="16"/>
      <c r="AR42" s="16"/>
    </row>
    <row r="43" spans="2:44" ht="14.45" customHeight="1">
      <c r="B43" s="16"/>
      <c r="AR43" s="16"/>
    </row>
    <row r="44" spans="2:44" ht="14.45" customHeight="1">
      <c r="B44" s="16"/>
      <c r="AR44" s="16"/>
    </row>
    <row r="45" spans="2:44" ht="14.45" customHeight="1">
      <c r="B45" s="16"/>
      <c r="AR45" s="16"/>
    </row>
    <row r="46" spans="2:44" ht="14.45" customHeight="1">
      <c r="B46" s="16"/>
      <c r="AR46" s="16"/>
    </row>
    <row r="47" spans="2:44" ht="14.45" customHeight="1">
      <c r="B47" s="16"/>
      <c r="AR47" s="16"/>
    </row>
    <row r="48" spans="2:44" ht="14.45" customHeight="1">
      <c r="B48" s="16"/>
      <c r="AR48" s="16"/>
    </row>
    <row r="49" spans="2:44" s="1" customFormat="1" ht="14.45" customHeight="1">
      <c r="B49" s="25"/>
      <c r="D49" s="34" t="s">
        <v>41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42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6" t="s">
        <v>43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44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43</v>
      </c>
      <c r="AI60" s="27"/>
      <c r="AJ60" s="27"/>
      <c r="AK60" s="27"/>
      <c r="AL60" s="27"/>
      <c r="AM60" s="36" t="s">
        <v>44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4" t="s">
        <v>45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46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6" t="s">
        <v>43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44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43</v>
      </c>
      <c r="AI75" s="27"/>
      <c r="AJ75" s="27"/>
      <c r="AK75" s="27"/>
      <c r="AL75" s="27"/>
      <c r="AM75" s="36" t="s">
        <v>44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5" customHeight="1">
      <c r="B82" s="25"/>
      <c r="C82" s="17" t="s">
        <v>47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1"/>
      <c r="C84" s="22" t="s">
        <v>12</v>
      </c>
      <c r="L84" s="3" t="str">
        <f>K5</f>
        <v>9</v>
      </c>
      <c r="AR84" s="41"/>
    </row>
    <row r="85" spans="1:91" s="4" customFormat="1" ht="36.950000000000003" customHeight="1">
      <c r="B85" s="42"/>
      <c r="C85" s="43" t="s">
        <v>14</v>
      </c>
      <c r="L85" s="175" t="str">
        <f>K6</f>
        <v>Hradec Králové ON - oprava (střešního pláště, ZTI, výplně otvorů)</v>
      </c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K85" s="176"/>
      <c r="AL85" s="176"/>
      <c r="AM85" s="176"/>
      <c r="AN85" s="176"/>
      <c r="AO85" s="176"/>
      <c r="AR85" s="42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17</v>
      </c>
      <c r="L87" s="44" t="str">
        <f>IF(K8="","",K8)</f>
        <v xml:space="preserve"> </v>
      </c>
      <c r="AI87" s="22" t="s">
        <v>19</v>
      </c>
      <c r="AM87" s="177">
        <f>IF(AN8= "","",AN8)</f>
        <v>43913</v>
      </c>
      <c r="AN87" s="177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20</v>
      </c>
      <c r="L89" s="3" t="str">
        <f>IF(E11= "","",E11)</f>
        <v xml:space="preserve"> </v>
      </c>
      <c r="AI89" s="22" t="s">
        <v>24</v>
      </c>
      <c r="AM89" s="166" t="str">
        <f>IF(E17="","",E17)</f>
        <v xml:space="preserve"> </v>
      </c>
      <c r="AN89" s="167"/>
      <c r="AO89" s="167"/>
      <c r="AP89" s="167"/>
      <c r="AR89" s="25"/>
      <c r="AS89" s="162" t="s">
        <v>48</v>
      </c>
      <c r="AT89" s="163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2" customHeight="1">
      <c r="B90" s="25"/>
      <c r="C90" s="22" t="s">
        <v>23</v>
      </c>
      <c r="L90" s="3" t="str">
        <f>IF(E14="","",E14)</f>
        <v xml:space="preserve"> </v>
      </c>
      <c r="AI90" s="22" t="s">
        <v>26</v>
      </c>
      <c r="AM90" s="166" t="str">
        <f>IF(E20="","",E20)</f>
        <v xml:space="preserve"> </v>
      </c>
      <c r="AN90" s="167"/>
      <c r="AO90" s="167"/>
      <c r="AP90" s="167"/>
      <c r="AR90" s="25"/>
      <c r="AS90" s="164"/>
      <c r="AT90" s="165"/>
      <c r="AU90" s="48"/>
      <c r="AV90" s="48"/>
      <c r="AW90" s="48"/>
      <c r="AX90" s="48"/>
      <c r="AY90" s="48"/>
      <c r="AZ90" s="48"/>
      <c r="BA90" s="48"/>
      <c r="BB90" s="48"/>
      <c r="BC90" s="48"/>
      <c r="BD90" s="49"/>
    </row>
    <row r="91" spans="1:91" s="1" customFormat="1" ht="10.9" customHeight="1">
      <c r="B91" s="25"/>
      <c r="AR91" s="25"/>
      <c r="AS91" s="164"/>
      <c r="AT91" s="165"/>
      <c r="AU91" s="48"/>
      <c r="AV91" s="48"/>
      <c r="AW91" s="48"/>
      <c r="AX91" s="48"/>
      <c r="AY91" s="48"/>
      <c r="AZ91" s="48"/>
      <c r="BA91" s="48"/>
      <c r="BB91" s="48"/>
      <c r="BC91" s="48"/>
      <c r="BD91" s="49"/>
    </row>
    <row r="92" spans="1:91" s="1" customFormat="1" ht="29.25" customHeight="1">
      <c r="B92" s="25"/>
      <c r="C92" s="174" t="s">
        <v>49</v>
      </c>
      <c r="D92" s="169"/>
      <c r="E92" s="169"/>
      <c r="F92" s="169"/>
      <c r="G92" s="169"/>
      <c r="H92" s="50"/>
      <c r="I92" s="178" t="s">
        <v>50</v>
      </c>
      <c r="J92" s="169"/>
      <c r="K92" s="169"/>
      <c r="L92" s="169"/>
      <c r="M92" s="169"/>
      <c r="N92" s="169"/>
      <c r="O92" s="169"/>
      <c r="P92" s="169"/>
      <c r="Q92" s="169"/>
      <c r="R92" s="169"/>
      <c r="S92" s="169"/>
      <c r="T92" s="169"/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69"/>
      <c r="AF92" s="169"/>
      <c r="AG92" s="168" t="s">
        <v>51</v>
      </c>
      <c r="AH92" s="169"/>
      <c r="AI92" s="169"/>
      <c r="AJ92" s="169"/>
      <c r="AK92" s="169"/>
      <c r="AL92" s="169"/>
      <c r="AM92" s="169"/>
      <c r="AN92" s="178" t="s">
        <v>52</v>
      </c>
      <c r="AO92" s="169"/>
      <c r="AP92" s="191"/>
      <c r="AQ92" s="51" t="s">
        <v>53</v>
      </c>
      <c r="AR92" s="25"/>
      <c r="AS92" s="52" t="s">
        <v>54</v>
      </c>
      <c r="AT92" s="53" t="s">
        <v>55</v>
      </c>
      <c r="AU92" s="53" t="s">
        <v>56</v>
      </c>
      <c r="AV92" s="53" t="s">
        <v>57</v>
      </c>
      <c r="AW92" s="53" t="s">
        <v>58</v>
      </c>
      <c r="AX92" s="53" t="s">
        <v>59</v>
      </c>
      <c r="AY92" s="53" t="s">
        <v>60</v>
      </c>
      <c r="AZ92" s="53" t="s">
        <v>61</v>
      </c>
      <c r="BA92" s="53" t="s">
        <v>62</v>
      </c>
      <c r="BB92" s="53" t="s">
        <v>63</v>
      </c>
      <c r="BC92" s="53" t="s">
        <v>64</v>
      </c>
      <c r="BD92" s="54" t="s">
        <v>65</v>
      </c>
    </row>
    <row r="93" spans="1:91" s="1" customFormat="1" ht="10.9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50000000000003" customHeight="1">
      <c r="B94" s="56"/>
      <c r="C94" s="57" t="s">
        <v>66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61">
        <f>ROUND(SUM(AG95:AG108),2)</f>
        <v>0</v>
      </c>
      <c r="AH94" s="161"/>
      <c r="AI94" s="161"/>
      <c r="AJ94" s="161"/>
      <c r="AK94" s="161"/>
      <c r="AL94" s="161"/>
      <c r="AM94" s="161"/>
      <c r="AN94" s="187">
        <f t="shared" ref="AN94:AN108" si="0">SUM(AG94,AT94)</f>
        <v>0</v>
      </c>
      <c r="AO94" s="187"/>
      <c r="AP94" s="187"/>
      <c r="AQ94" s="60" t="s">
        <v>1</v>
      </c>
      <c r="AR94" s="56"/>
      <c r="AS94" s="61">
        <f>ROUND(SUM(AS95:AS108),2)</f>
        <v>0</v>
      </c>
      <c r="AT94" s="62">
        <f t="shared" ref="AT94:AT108" si="1">ROUND(SUM(AV94:AW94),2)</f>
        <v>0</v>
      </c>
      <c r="AU94" s="63">
        <f>ROUND(SUM(AU95:AU108),5)</f>
        <v>0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ROUND(SUM(AZ95:AZ108),2)</f>
        <v>0</v>
      </c>
      <c r="BA94" s="62">
        <f>ROUND(SUM(BA95:BA108),2)</f>
        <v>0</v>
      </c>
      <c r="BB94" s="62">
        <f>ROUND(SUM(BB95:BB108),2)</f>
        <v>0</v>
      </c>
      <c r="BC94" s="62">
        <f>ROUND(SUM(BC95:BC108),2)</f>
        <v>0</v>
      </c>
      <c r="BD94" s="64">
        <f>ROUND(SUM(BD95:BD108),2)</f>
        <v>0</v>
      </c>
      <c r="BS94" s="65" t="s">
        <v>67</v>
      </c>
      <c r="BT94" s="65" t="s">
        <v>68</v>
      </c>
      <c r="BU94" s="66" t="s">
        <v>69</v>
      </c>
      <c r="BV94" s="65" t="s">
        <v>70</v>
      </c>
      <c r="BW94" s="65" t="s">
        <v>4</v>
      </c>
      <c r="BX94" s="65" t="s">
        <v>71</v>
      </c>
      <c r="CL94" s="65" t="s">
        <v>1</v>
      </c>
    </row>
    <row r="95" spans="1:91" s="6" customFormat="1" ht="16.5" customHeight="1">
      <c r="A95" s="67" t="s">
        <v>72</v>
      </c>
      <c r="B95" s="68"/>
      <c r="C95" s="69"/>
      <c r="D95" s="158" t="s">
        <v>73</v>
      </c>
      <c r="E95" s="158"/>
      <c r="F95" s="158"/>
      <c r="G95" s="158"/>
      <c r="H95" s="158"/>
      <c r="I95" s="70"/>
      <c r="J95" s="158" t="s">
        <v>74</v>
      </c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58"/>
      <c r="Z95" s="158"/>
      <c r="AA95" s="158"/>
      <c r="AB95" s="158"/>
      <c r="AC95" s="158"/>
      <c r="AD95" s="158"/>
      <c r="AE95" s="158"/>
      <c r="AF95" s="158"/>
      <c r="AG95" s="159">
        <f>'01 - Okna'!J30</f>
        <v>0</v>
      </c>
      <c r="AH95" s="160"/>
      <c r="AI95" s="160"/>
      <c r="AJ95" s="160"/>
      <c r="AK95" s="160"/>
      <c r="AL95" s="160"/>
      <c r="AM95" s="160"/>
      <c r="AN95" s="159">
        <f t="shared" si="0"/>
        <v>0</v>
      </c>
      <c r="AO95" s="160"/>
      <c r="AP95" s="160"/>
      <c r="AQ95" s="71" t="s">
        <v>75</v>
      </c>
      <c r="AR95" s="68"/>
      <c r="AS95" s="72">
        <v>0</v>
      </c>
      <c r="AT95" s="73">
        <f t="shared" si="1"/>
        <v>0</v>
      </c>
      <c r="AU95" s="74">
        <f>'01 - Okna'!P118</f>
        <v>0</v>
      </c>
      <c r="AV95" s="73">
        <f>'01 - Okna'!J33</f>
        <v>0</v>
      </c>
      <c r="AW95" s="73">
        <f>'01 - Okna'!J34</f>
        <v>0</v>
      </c>
      <c r="AX95" s="73">
        <f>'01 - Okna'!J35</f>
        <v>0</v>
      </c>
      <c r="AY95" s="73">
        <f>'01 - Okna'!J36</f>
        <v>0</v>
      </c>
      <c r="AZ95" s="73">
        <f>'01 - Okna'!F33</f>
        <v>0</v>
      </c>
      <c r="BA95" s="73">
        <f>'01 - Okna'!F34</f>
        <v>0</v>
      </c>
      <c r="BB95" s="73">
        <f>'01 - Okna'!F35</f>
        <v>0</v>
      </c>
      <c r="BC95" s="73">
        <f>'01 - Okna'!F36</f>
        <v>0</v>
      </c>
      <c r="BD95" s="75">
        <f>'01 - Okna'!F37</f>
        <v>0</v>
      </c>
      <c r="BT95" s="76" t="s">
        <v>76</v>
      </c>
      <c r="BV95" s="76" t="s">
        <v>70</v>
      </c>
      <c r="BW95" s="76" t="s">
        <v>77</v>
      </c>
      <c r="BX95" s="76" t="s">
        <v>4</v>
      </c>
      <c r="CL95" s="76" t="s">
        <v>1</v>
      </c>
      <c r="CM95" s="76" t="s">
        <v>78</v>
      </c>
    </row>
    <row r="96" spans="1:91" s="6" customFormat="1" ht="16.5" customHeight="1">
      <c r="A96" s="67" t="s">
        <v>72</v>
      </c>
      <c r="B96" s="68"/>
      <c r="C96" s="69"/>
      <c r="D96" s="158" t="s">
        <v>79</v>
      </c>
      <c r="E96" s="158"/>
      <c r="F96" s="158"/>
      <c r="G96" s="158"/>
      <c r="H96" s="158"/>
      <c r="I96" s="70"/>
      <c r="J96" s="158" t="s">
        <v>80</v>
      </c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58"/>
      <c r="Z96" s="158"/>
      <c r="AA96" s="158"/>
      <c r="AB96" s="158"/>
      <c r="AC96" s="158"/>
      <c r="AD96" s="158"/>
      <c r="AE96" s="158"/>
      <c r="AF96" s="158"/>
      <c r="AG96" s="159">
        <f>'02 - kanalizace'!J30</f>
        <v>0</v>
      </c>
      <c r="AH96" s="160"/>
      <c r="AI96" s="160"/>
      <c r="AJ96" s="160"/>
      <c r="AK96" s="160"/>
      <c r="AL96" s="160"/>
      <c r="AM96" s="160"/>
      <c r="AN96" s="159">
        <f t="shared" si="0"/>
        <v>0</v>
      </c>
      <c r="AO96" s="160"/>
      <c r="AP96" s="160"/>
      <c r="AQ96" s="71" t="s">
        <v>75</v>
      </c>
      <c r="AR96" s="68"/>
      <c r="AS96" s="72">
        <v>0</v>
      </c>
      <c r="AT96" s="73">
        <f t="shared" si="1"/>
        <v>0</v>
      </c>
      <c r="AU96" s="74">
        <f>'02 - kanalizace'!P128</f>
        <v>0</v>
      </c>
      <c r="AV96" s="73">
        <f>'02 - kanalizace'!J33</f>
        <v>0</v>
      </c>
      <c r="AW96" s="73">
        <f>'02 - kanalizace'!J34</f>
        <v>0</v>
      </c>
      <c r="AX96" s="73">
        <f>'02 - kanalizace'!J35</f>
        <v>0</v>
      </c>
      <c r="AY96" s="73">
        <f>'02 - kanalizace'!J36</f>
        <v>0</v>
      </c>
      <c r="AZ96" s="73">
        <f>'02 - kanalizace'!F33</f>
        <v>0</v>
      </c>
      <c r="BA96" s="73">
        <f>'02 - kanalizace'!F34</f>
        <v>0</v>
      </c>
      <c r="BB96" s="73">
        <f>'02 - kanalizace'!F35</f>
        <v>0</v>
      </c>
      <c r="BC96" s="73">
        <f>'02 - kanalizace'!F36</f>
        <v>0</v>
      </c>
      <c r="BD96" s="75">
        <f>'02 - kanalizace'!F37</f>
        <v>0</v>
      </c>
      <c r="BT96" s="76" t="s">
        <v>76</v>
      </c>
      <c r="BV96" s="76" t="s">
        <v>70</v>
      </c>
      <c r="BW96" s="76" t="s">
        <v>81</v>
      </c>
      <c r="BX96" s="76" t="s">
        <v>4</v>
      </c>
      <c r="CL96" s="76" t="s">
        <v>1</v>
      </c>
      <c r="CM96" s="76" t="s">
        <v>78</v>
      </c>
    </row>
    <row r="97" spans="1:91" s="6" customFormat="1" ht="16.5" customHeight="1">
      <c r="A97" s="67" t="s">
        <v>72</v>
      </c>
      <c r="B97" s="68"/>
      <c r="C97" s="69"/>
      <c r="D97" s="158" t="s">
        <v>82</v>
      </c>
      <c r="E97" s="158"/>
      <c r="F97" s="158"/>
      <c r="G97" s="158"/>
      <c r="H97" s="158"/>
      <c r="I97" s="70"/>
      <c r="J97" s="158" t="s">
        <v>83</v>
      </c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158"/>
      <c r="W97" s="158"/>
      <c r="X97" s="158"/>
      <c r="Y97" s="158"/>
      <c r="Z97" s="158"/>
      <c r="AA97" s="158"/>
      <c r="AB97" s="158"/>
      <c r="AC97" s="158"/>
      <c r="AD97" s="158"/>
      <c r="AE97" s="158"/>
      <c r="AF97" s="158"/>
      <c r="AG97" s="159">
        <f>'03 - voda'!J30</f>
        <v>0</v>
      </c>
      <c r="AH97" s="160"/>
      <c r="AI97" s="160"/>
      <c r="AJ97" s="160"/>
      <c r="AK97" s="160"/>
      <c r="AL97" s="160"/>
      <c r="AM97" s="160"/>
      <c r="AN97" s="159">
        <f t="shared" si="0"/>
        <v>0</v>
      </c>
      <c r="AO97" s="160"/>
      <c r="AP97" s="160"/>
      <c r="AQ97" s="71" t="s">
        <v>75</v>
      </c>
      <c r="AR97" s="68"/>
      <c r="AS97" s="72">
        <v>0</v>
      </c>
      <c r="AT97" s="73">
        <f t="shared" si="1"/>
        <v>0</v>
      </c>
      <c r="AU97" s="74">
        <f>'03 - voda'!P121</f>
        <v>0</v>
      </c>
      <c r="AV97" s="73">
        <f>'03 - voda'!J33</f>
        <v>0</v>
      </c>
      <c r="AW97" s="73">
        <f>'03 - voda'!J34</f>
        <v>0</v>
      </c>
      <c r="AX97" s="73">
        <f>'03 - voda'!J35</f>
        <v>0</v>
      </c>
      <c r="AY97" s="73">
        <f>'03 - voda'!J36</f>
        <v>0</v>
      </c>
      <c r="AZ97" s="73">
        <f>'03 - voda'!F33</f>
        <v>0</v>
      </c>
      <c r="BA97" s="73">
        <f>'03 - voda'!F34</f>
        <v>0</v>
      </c>
      <c r="BB97" s="73">
        <f>'03 - voda'!F35</f>
        <v>0</v>
      </c>
      <c r="BC97" s="73">
        <f>'03 - voda'!F36</f>
        <v>0</v>
      </c>
      <c r="BD97" s="75">
        <f>'03 - voda'!F37</f>
        <v>0</v>
      </c>
      <c r="BT97" s="76" t="s">
        <v>76</v>
      </c>
      <c r="BV97" s="76" t="s">
        <v>70</v>
      </c>
      <c r="BW97" s="76" t="s">
        <v>84</v>
      </c>
      <c r="BX97" s="76" t="s">
        <v>4</v>
      </c>
      <c r="CL97" s="76" t="s">
        <v>1</v>
      </c>
      <c r="CM97" s="76" t="s">
        <v>78</v>
      </c>
    </row>
    <row r="98" spans="1:91" s="6" customFormat="1" ht="16.5" customHeight="1">
      <c r="A98" s="67" t="s">
        <v>72</v>
      </c>
      <c r="B98" s="68"/>
      <c r="C98" s="69"/>
      <c r="D98" s="158" t="s">
        <v>85</v>
      </c>
      <c r="E98" s="158"/>
      <c r="F98" s="158"/>
      <c r="G98" s="158"/>
      <c r="H98" s="158"/>
      <c r="I98" s="70"/>
      <c r="J98" s="158" t="s">
        <v>86</v>
      </c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58"/>
      <c r="Z98" s="158"/>
      <c r="AA98" s="158"/>
      <c r="AB98" s="158"/>
      <c r="AC98" s="158"/>
      <c r="AD98" s="158"/>
      <c r="AE98" s="158"/>
      <c r="AF98" s="158"/>
      <c r="AG98" s="159">
        <f>'04 - Restaurátorské práce'!J30</f>
        <v>0</v>
      </c>
      <c r="AH98" s="160"/>
      <c r="AI98" s="160"/>
      <c r="AJ98" s="160"/>
      <c r="AK98" s="160"/>
      <c r="AL98" s="160"/>
      <c r="AM98" s="160"/>
      <c r="AN98" s="159">
        <f t="shared" si="0"/>
        <v>0</v>
      </c>
      <c r="AO98" s="160"/>
      <c r="AP98" s="160"/>
      <c r="AQ98" s="71" t="s">
        <v>75</v>
      </c>
      <c r="AR98" s="68"/>
      <c r="AS98" s="72">
        <v>0</v>
      </c>
      <c r="AT98" s="73">
        <f t="shared" si="1"/>
        <v>0</v>
      </c>
      <c r="AU98" s="74">
        <f>'04 - Restaurátorské práce'!P118</f>
        <v>0</v>
      </c>
      <c r="AV98" s="73">
        <f>'04 - Restaurátorské práce'!J33</f>
        <v>0</v>
      </c>
      <c r="AW98" s="73">
        <f>'04 - Restaurátorské práce'!J34</f>
        <v>0</v>
      </c>
      <c r="AX98" s="73">
        <f>'04 - Restaurátorské práce'!J35</f>
        <v>0</v>
      </c>
      <c r="AY98" s="73">
        <f>'04 - Restaurátorské práce'!J36</f>
        <v>0</v>
      </c>
      <c r="AZ98" s="73">
        <f>'04 - Restaurátorské práce'!F33</f>
        <v>0</v>
      </c>
      <c r="BA98" s="73">
        <f>'04 - Restaurátorské práce'!F34</f>
        <v>0</v>
      </c>
      <c r="BB98" s="73">
        <f>'04 - Restaurátorské práce'!F35</f>
        <v>0</v>
      </c>
      <c r="BC98" s="73">
        <f>'04 - Restaurátorské práce'!F36</f>
        <v>0</v>
      </c>
      <c r="BD98" s="75">
        <f>'04 - Restaurátorské práce'!F37</f>
        <v>0</v>
      </c>
      <c r="BT98" s="76" t="s">
        <v>76</v>
      </c>
      <c r="BV98" s="76" t="s">
        <v>70</v>
      </c>
      <c r="BW98" s="76" t="s">
        <v>87</v>
      </c>
      <c r="BX98" s="76" t="s">
        <v>4</v>
      </c>
      <c r="CL98" s="76" t="s">
        <v>1</v>
      </c>
      <c r="CM98" s="76" t="s">
        <v>78</v>
      </c>
    </row>
    <row r="99" spans="1:91" s="6" customFormat="1" ht="16.5" customHeight="1">
      <c r="A99" s="67" t="s">
        <v>72</v>
      </c>
      <c r="B99" s="68"/>
      <c r="C99" s="69"/>
      <c r="D99" s="158" t="s">
        <v>88</v>
      </c>
      <c r="E99" s="158"/>
      <c r="F99" s="158"/>
      <c r="G99" s="158"/>
      <c r="H99" s="158"/>
      <c r="I99" s="70"/>
      <c r="J99" s="158" t="s">
        <v>89</v>
      </c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58"/>
      <c r="Z99" s="158"/>
      <c r="AA99" s="158"/>
      <c r="AB99" s="158"/>
      <c r="AC99" s="158"/>
      <c r="AD99" s="158"/>
      <c r="AE99" s="158"/>
      <c r="AF99" s="158"/>
      <c r="AG99" s="159">
        <f>'05 - střecha 1'!J30</f>
        <v>0</v>
      </c>
      <c r="AH99" s="160"/>
      <c r="AI99" s="160"/>
      <c r="AJ99" s="160"/>
      <c r="AK99" s="160"/>
      <c r="AL99" s="160"/>
      <c r="AM99" s="160"/>
      <c r="AN99" s="159">
        <f t="shared" si="0"/>
        <v>0</v>
      </c>
      <c r="AO99" s="160"/>
      <c r="AP99" s="160"/>
      <c r="AQ99" s="71" t="s">
        <v>75</v>
      </c>
      <c r="AR99" s="68"/>
      <c r="AS99" s="72">
        <v>0</v>
      </c>
      <c r="AT99" s="73">
        <f t="shared" si="1"/>
        <v>0</v>
      </c>
      <c r="AU99" s="74">
        <f>'05 - střecha 1'!P120</f>
        <v>0</v>
      </c>
      <c r="AV99" s="73">
        <f>'05 - střecha 1'!J33</f>
        <v>0</v>
      </c>
      <c r="AW99" s="73">
        <f>'05 - střecha 1'!J34</f>
        <v>0</v>
      </c>
      <c r="AX99" s="73">
        <f>'05 - střecha 1'!J35</f>
        <v>0</v>
      </c>
      <c r="AY99" s="73">
        <f>'05 - střecha 1'!J36</f>
        <v>0</v>
      </c>
      <c r="AZ99" s="73">
        <f>'05 - střecha 1'!F33</f>
        <v>0</v>
      </c>
      <c r="BA99" s="73">
        <f>'05 - střecha 1'!F34</f>
        <v>0</v>
      </c>
      <c r="BB99" s="73">
        <f>'05 - střecha 1'!F35</f>
        <v>0</v>
      </c>
      <c r="BC99" s="73">
        <f>'05 - střecha 1'!F36</f>
        <v>0</v>
      </c>
      <c r="BD99" s="75">
        <f>'05 - střecha 1'!F37</f>
        <v>0</v>
      </c>
      <c r="BT99" s="76" t="s">
        <v>76</v>
      </c>
      <c r="BV99" s="76" t="s">
        <v>70</v>
      </c>
      <c r="BW99" s="76" t="s">
        <v>90</v>
      </c>
      <c r="BX99" s="76" t="s">
        <v>4</v>
      </c>
      <c r="CL99" s="76" t="s">
        <v>1</v>
      </c>
      <c r="CM99" s="76" t="s">
        <v>78</v>
      </c>
    </row>
    <row r="100" spans="1:91" s="6" customFormat="1" ht="16.5" customHeight="1">
      <c r="A100" s="67" t="s">
        <v>72</v>
      </c>
      <c r="B100" s="68"/>
      <c r="C100" s="69"/>
      <c r="D100" s="158" t="s">
        <v>91</v>
      </c>
      <c r="E100" s="158"/>
      <c r="F100" s="158"/>
      <c r="G100" s="158"/>
      <c r="H100" s="158"/>
      <c r="I100" s="70"/>
      <c r="J100" s="158" t="s">
        <v>92</v>
      </c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58"/>
      <c r="Z100" s="158"/>
      <c r="AA100" s="158"/>
      <c r="AB100" s="158"/>
      <c r="AC100" s="158"/>
      <c r="AD100" s="158"/>
      <c r="AE100" s="158"/>
      <c r="AF100" s="158"/>
      <c r="AG100" s="159">
        <f>'06 - střecha 2'!J30</f>
        <v>0</v>
      </c>
      <c r="AH100" s="160"/>
      <c r="AI100" s="160"/>
      <c r="AJ100" s="160"/>
      <c r="AK100" s="160"/>
      <c r="AL100" s="160"/>
      <c r="AM100" s="160"/>
      <c r="AN100" s="159">
        <f t="shared" si="0"/>
        <v>0</v>
      </c>
      <c r="AO100" s="160"/>
      <c r="AP100" s="160"/>
      <c r="AQ100" s="71" t="s">
        <v>75</v>
      </c>
      <c r="AR100" s="68"/>
      <c r="AS100" s="72">
        <v>0</v>
      </c>
      <c r="AT100" s="73">
        <f t="shared" si="1"/>
        <v>0</v>
      </c>
      <c r="AU100" s="74">
        <f>'06 - střecha 2'!P119</f>
        <v>0</v>
      </c>
      <c r="AV100" s="73">
        <f>'06 - střecha 2'!J33</f>
        <v>0</v>
      </c>
      <c r="AW100" s="73">
        <f>'06 - střecha 2'!J34</f>
        <v>0</v>
      </c>
      <c r="AX100" s="73">
        <f>'06 - střecha 2'!J35</f>
        <v>0</v>
      </c>
      <c r="AY100" s="73">
        <f>'06 - střecha 2'!J36</f>
        <v>0</v>
      </c>
      <c r="AZ100" s="73">
        <f>'06 - střecha 2'!F33</f>
        <v>0</v>
      </c>
      <c r="BA100" s="73">
        <f>'06 - střecha 2'!F34</f>
        <v>0</v>
      </c>
      <c r="BB100" s="73">
        <f>'06 - střecha 2'!F35</f>
        <v>0</v>
      </c>
      <c r="BC100" s="73">
        <f>'06 - střecha 2'!F36</f>
        <v>0</v>
      </c>
      <c r="BD100" s="75">
        <f>'06 - střecha 2'!F37</f>
        <v>0</v>
      </c>
      <c r="BT100" s="76" t="s">
        <v>76</v>
      </c>
      <c r="BV100" s="76" t="s">
        <v>70</v>
      </c>
      <c r="BW100" s="76" t="s">
        <v>93</v>
      </c>
      <c r="BX100" s="76" t="s">
        <v>4</v>
      </c>
      <c r="CL100" s="76" t="s">
        <v>1</v>
      </c>
      <c r="CM100" s="76" t="s">
        <v>78</v>
      </c>
    </row>
    <row r="101" spans="1:91" s="6" customFormat="1" ht="16.5" customHeight="1">
      <c r="A101" s="67" t="s">
        <v>72</v>
      </c>
      <c r="B101" s="68"/>
      <c r="C101" s="69"/>
      <c r="D101" s="158" t="s">
        <v>94</v>
      </c>
      <c r="E101" s="158"/>
      <c r="F101" s="158"/>
      <c r="G101" s="158"/>
      <c r="H101" s="158"/>
      <c r="I101" s="70"/>
      <c r="J101" s="158" t="s">
        <v>95</v>
      </c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58"/>
      <c r="Z101" s="158"/>
      <c r="AA101" s="158"/>
      <c r="AB101" s="158"/>
      <c r="AC101" s="158"/>
      <c r="AD101" s="158"/>
      <c r="AE101" s="158"/>
      <c r="AF101" s="158"/>
      <c r="AG101" s="159">
        <f>'07 - střecha 3'!J30</f>
        <v>0</v>
      </c>
      <c r="AH101" s="160"/>
      <c r="AI101" s="160"/>
      <c r="AJ101" s="160"/>
      <c r="AK101" s="160"/>
      <c r="AL101" s="160"/>
      <c r="AM101" s="160"/>
      <c r="AN101" s="159">
        <f t="shared" si="0"/>
        <v>0</v>
      </c>
      <c r="AO101" s="160"/>
      <c r="AP101" s="160"/>
      <c r="AQ101" s="71" t="s">
        <v>75</v>
      </c>
      <c r="AR101" s="68"/>
      <c r="AS101" s="72">
        <v>0</v>
      </c>
      <c r="AT101" s="73">
        <f t="shared" si="1"/>
        <v>0</v>
      </c>
      <c r="AU101" s="74">
        <f>'07 - střecha 3'!P119</f>
        <v>0</v>
      </c>
      <c r="AV101" s="73">
        <f>'07 - střecha 3'!J33</f>
        <v>0</v>
      </c>
      <c r="AW101" s="73">
        <f>'07 - střecha 3'!J34</f>
        <v>0</v>
      </c>
      <c r="AX101" s="73">
        <f>'07 - střecha 3'!J35</f>
        <v>0</v>
      </c>
      <c r="AY101" s="73">
        <f>'07 - střecha 3'!J36</f>
        <v>0</v>
      </c>
      <c r="AZ101" s="73">
        <f>'07 - střecha 3'!F33</f>
        <v>0</v>
      </c>
      <c r="BA101" s="73">
        <f>'07 - střecha 3'!F34</f>
        <v>0</v>
      </c>
      <c r="BB101" s="73">
        <f>'07 - střecha 3'!F35</f>
        <v>0</v>
      </c>
      <c r="BC101" s="73">
        <f>'07 - střecha 3'!F36</f>
        <v>0</v>
      </c>
      <c r="BD101" s="75">
        <f>'07 - střecha 3'!F37</f>
        <v>0</v>
      </c>
      <c r="BT101" s="76" t="s">
        <v>76</v>
      </c>
      <c r="BV101" s="76" t="s">
        <v>70</v>
      </c>
      <c r="BW101" s="76" t="s">
        <v>96</v>
      </c>
      <c r="BX101" s="76" t="s">
        <v>4</v>
      </c>
      <c r="CL101" s="76" t="s">
        <v>1</v>
      </c>
      <c r="CM101" s="76" t="s">
        <v>78</v>
      </c>
    </row>
    <row r="102" spans="1:91" s="6" customFormat="1" ht="16.5" customHeight="1">
      <c r="A102" s="67" t="s">
        <v>72</v>
      </c>
      <c r="B102" s="68"/>
      <c r="C102" s="69"/>
      <c r="D102" s="158" t="s">
        <v>97</v>
      </c>
      <c r="E102" s="158"/>
      <c r="F102" s="158"/>
      <c r="G102" s="158"/>
      <c r="H102" s="158"/>
      <c r="I102" s="70"/>
      <c r="J102" s="158" t="s">
        <v>98</v>
      </c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58"/>
      <c r="Z102" s="158"/>
      <c r="AA102" s="158"/>
      <c r="AB102" s="158"/>
      <c r="AC102" s="158"/>
      <c r="AD102" s="158"/>
      <c r="AE102" s="158"/>
      <c r="AF102" s="158"/>
      <c r="AG102" s="159">
        <f>'08 - střecha 4'!J30</f>
        <v>0</v>
      </c>
      <c r="AH102" s="160"/>
      <c r="AI102" s="160"/>
      <c r="AJ102" s="160"/>
      <c r="AK102" s="160"/>
      <c r="AL102" s="160"/>
      <c r="AM102" s="160"/>
      <c r="AN102" s="159">
        <f t="shared" si="0"/>
        <v>0</v>
      </c>
      <c r="AO102" s="160"/>
      <c r="AP102" s="160"/>
      <c r="AQ102" s="71" t="s">
        <v>75</v>
      </c>
      <c r="AR102" s="68"/>
      <c r="AS102" s="72">
        <v>0</v>
      </c>
      <c r="AT102" s="73">
        <f t="shared" si="1"/>
        <v>0</v>
      </c>
      <c r="AU102" s="74">
        <f>'08 - střecha 4'!P120</f>
        <v>0</v>
      </c>
      <c r="AV102" s="73">
        <f>'08 - střecha 4'!J33</f>
        <v>0</v>
      </c>
      <c r="AW102" s="73">
        <f>'08 - střecha 4'!J34</f>
        <v>0</v>
      </c>
      <c r="AX102" s="73">
        <f>'08 - střecha 4'!J35</f>
        <v>0</v>
      </c>
      <c r="AY102" s="73">
        <f>'08 - střecha 4'!J36</f>
        <v>0</v>
      </c>
      <c r="AZ102" s="73">
        <f>'08 - střecha 4'!F33</f>
        <v>0</v>
      </c>
      <c r="BA102" s="73">
        <f>'08 - střecha 4'!F34</f>
        <v>0</v>
      </c>
      <c r="BB102" s="73">
        <f>'08 - střecha 4'!F35</f>
        <v>0</v>
      </c>
      <c r="BC102" s="73">
        <f>'08 - střecha 4'!F36</f>
        <v>0</v>
      </c>
      <c r="BD102" s="75">
        <f>'08 - střecha 4'!F37</f>
        <v>0</v>
      </c>
      <c r="BT102" s="76" t="s">
        <v>76</v>
      </c>
      <c r="BV102" s="76" t="s">
        <v>70</v>
      </c>
      <c r="BW102" s="76" t="s">
        <v>99</v>
      </c>
      <c r="BX102" s="76" t="s">
        <v>4</v>
      </c>
      <c r="CL102" s="76" t="s">
        <v>1</v>
      </c>
      <c r="CM102" s="76" t="s">
        <v>78</v>
      </c>
    </row>
    <row r="103" spans="1:91" s="6" customFormat="1" ht="16.5" customHeight="1">
      <c r="A103" s="67" t="s">
        <v>72</v>
      </c>
      <c r="B103" s="68"/>
      <c r="C103" s="69"/>
      <c r="D103" s="158" t="s">
        <v>100</v>
      </c>
      <c r="E103" s="158"/>
      <c r="F103" s="158"/>
      <c r="G103" s="158"/>
      <c r="H103" s="158"/>
      <c r="I103" s="70"/>
      <c r="J103" s="158" t="s">
        <v>101</v>
      </c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58"/>
      <c r="Z103" s="158"/>
      <c r="AA103" s="158"/>
      <c r="AB103" s="158"/>
      <c r="AC103" s="158"/>
      <c r="AD103" s="158"/>
      <c r="AE103" s="158"/>
      <c r="AF103" s="158"/>
      <c r="AG103" s="159">
        <f>'09 - střecha 5'!J30</f>
        <v>0</v>
      </c>
      <c r="AH103" s="160"/>
      <c r="AI103" s="160"/>
      <c r="AJ103" s="160"/>
      <c r="AK103" s="160"/>
      <c r="AL103" s="160"/>
      <c r="AM103" s="160"/>
      <c r="AN103" s="159">
        <f t="shared" si="0"/>
        <v>0</v>
      </c>
      <c r="AO103" s="160"/>
      <c r="AP103" s="160"/>
      <c r="AQ103" s="71" t="s">
        <v>75</v>
      </c>
      <c r="AR103" s="68"/>
      <c r="AS103" s="72">
        <v>0</v>
      </c>
      <c r="AT103" s="73">
        <f t="shared" si="1"/>
        <v>0</v>
      </c>
      <c r="AU103" s="74">
        <f>'09 - střecha 5'!P118</f>
        <v>0</v>
      </c>
      <c r="AV103" s="73">
        <f>'09 - střecha 5'!J33</f>
        <v>0</v>
      </c>
      <c r="AW103" s="73">
        <f>'09 - střecha 5'!J34</f>
        <v>0</v>
      </c>
      <c r="AX103" s="73">
        <f>'09 - střecha 5'!J35</f>
        <v>0</v>
      </c>
      <c r="AY103" s="73">
        <f>'09 - střecha 5'!J36</f>
        <v>0</v>
      </c>
      <c r="AZ103" s="73">
        <f>'09 - střecha 5'!F33</f>
        <v>0</v>
      </c>
      <c r="BA103" s="73">
        <f>'09 - střecha 5'!F34</f>
        <v>0</v>
      </c>
      <c r="BB103" s="73">
        <f>'09 - střecha 5'!F35</f>
        <v>0</v>
      </c>
      <c r="BC103" s="73">
        <f>'09 - střecha 5'!F36</f>
        <v>0</v>
      </c>
      <c r="BD103" s="75">
        <f>'09 - střecha 5'!F37</f>
        <v>0</v>
      </c>
      <c r="BT103" s="76" t="s">
        <v>76</v>
      </c>
      <c r="BV103" s="76" t="s">
        <v>70</v>
      </c>
      <c r="BW103" s="76" t="s">
        <v>102</v>
      </c>
      <c r="BX103" s="76" t="s">
        <v>4</v>
      </c>
      <c r="CL103" s="76" t="s">
        <v>1</v>
      </c>
      <c r="CM103" s="76" t="s">
        <v>78</v>
      </c>
    </row>
    <row r="104" spans="1:91" s="6" customFormat="1" ht="16.5" customHeight="1">
      <c r="A104" s="67" t="s">
        <v>72</v>
      </c>
      <c r="B104" s="68"/>
      <c r="C104" s="69"/>
      <c r="D104" s="158" t="s">
        <v>103</v>
      </c>
      <c r="E104" s="158"/>
      <c r="F104" s="158"/>
      <c r="G104" s="158"/>
      <c r="H104" s="158"/>
      <c r="I104" s="70"/>
      <c r="J104" s="158" t="s">
        <v>104</v>
      </c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58"/>
      <c r="Z104" s="158"/>
      <c r="AA104" s="158"/>
      <c r="AB104" s="158"/>
      <c r="AC104" s="158"/>
      <c r="AD104" s="158"/>
      <c r="AE104" s="158"/>
      <c r="AF104" s="158"/>
      <c r="AG104" s="159">
        <f>'10 - střecha 6'!J30</f>
        <v>0</v>
      </c>
      <c r="AH104" s="160"/>
      <c r="AI104" s="160"/>
      <c r="AJ104" s="160"/>
      <c r="AK104" s="160"/>
      <c r="AL104" s="160"/>
      <c r="AM104" s="160"/>
      <c r="AN104" s="159">
        <f t="shared" si="0"/>
        <v>0</v>
      </c>
      <c r="AO104" s="160"/>
      <c r="AP104" s="160"/>
      <c r="AQ104" s="71" t="s">
        <v>75</v>
      </c>
      <c r="AR104" s="68"/>
      <c r="AS104" s="72">
        <v>0</v>
      </c>
      <c r="AT104" s="73">
        <f t="shared" si="1"/>
        <v>0</v>
      </c>
      <c r="AU104" s="74">
        <f>'10 - střecha 6'!P123</f>
        <v>0</v>
      </c>
      <c r="AV104" s="73">
        <f>'10 - střecha 6'!J33</f>
        <v>0</v>
      </c>
      <c r="AW104" s="73">
        <f>'10 - střecha 6'!J34</f>
        <v>0</v>
      </c>
      <c r="AX104" s="73">
        <f>'10 - střecha 6'!J35</f>
        <v>0</v>
      </c>
      <c r="AY104" s="73">
        <f>'10 - střecha 6'!J36</f>
        <v>0</v>
      </c>
      <c r="AZ104" s="73">
        <f>'10 - střecha 6'!F33</f>
        <v>0</v>
      </c>
      <c r="BA104" s="73">
        <f>'10 - střecha 6'!F34</f>
        <v>0</v>
      </c>
      <c r="BB104" s="73">
        <f>'10 - střecha 6'!F35</f>
        <v>0</v>
      </c>
      <c r="BC104" s="73">
        <f>'10 - střecha 6'!F36</f>
        <v>0</v>
      </c>
      <c r="BD104" s="75">
        <f>'10 - střecha 6'!F37</f>
        <v>0</v>
      </c>
      <c r="BT104" s="76" t="s">
        <v>76</v>
      </c>
      <c r="BV104" s="76" t="s">
        <v>70</v>
      </c>
      <c r="BW104" s="76" t="s">
        <v>105</v>
      </c>
      <c r="BX104" s="76" t="s">
        <v>4</v>
      </c>
      <c r="CL104" s="76" t="s">
        <v>1</v>
      </c>
      <c r="CM104" s="76" t="s">
        <v>78</v>
      </c>
    </row>
    <row r="105" spans="1:91" s="6" customFormat="1" ht="16.5" customHeight="1">
      <c r="A105" s="67" t="s">
        <v>72</v>
      </c>
      <c r="B105" s="68"/>
      <c r="C105" s="69"/>
      <c r="D105" s="158" t="s">
        <v>106</v>
      </c>
      <c r="E105" s="158"/>
      <c r="F105" s="158"/>
      <c r="G105" s="158"/>
      <c r="H105" s="158"/>
      <c r="I105" s="70"/>
      <c r="J105" s="158" t="s">
        <v>107</v>
      </c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58"/>
      <c r="Z105" s="158"/>
      <c r="AA105" s="158"/>
      <c r="AB105" s="158"/>
      <c r="AC105" s="158"/>
      <c r="AD105" s="158"/>
      <c r="AE105" s="158"/>
      <c r="AF105" s="158"/>
      <c r="AG105" s="159">
        <f>'11 - střecha 7'!J30</f>
        <v>0</v>
      </c>
      <c r="AH105" s="160"/>
      <c r="AI105" s="160"/>
      <c r="AJ105" s="160"/>
      <c r="AK105" s="160"/>
      <c r="AL105" s="160"/>
      <c r="AM105" s="160"/>
      <c r="AN105" s="159">
        <f t="shared" si="0"/>
        <v>0</v>
      </c>
      <c r="AO105" s="160"/>
      <c r="AP105" s="160"/>
      <c r="AQ105" s="71" t="s">
        <v>75</v>
      </c>
      <c r="AR105" s="68"/>
      <c r="AS105" s="72">
        <v>0</v>
      </c>
      <c r="AT105" s="73">
        <f t="shared" si="1"/>
        <v>0</v>
      </c>
      <c r="AU105" s="74">
        <f>'11 - střecha 7'!P120</f>
        <v>0</v>
      </c>
      <c r="AV105" s="73">
        <f>'11 - střecha 7'!J33</f>
        <v>0</v>
      </c>
      <c r="AW105" s="73">
        <f>'11 - střecha 7'!J34</f>
        <v>0</v>
      </c>
      <c r="AX105" s="73">
        <f>'11 - střecha 7'!J35</f>
        <v>0</v>
      </c>
      <c r="AY105" s="73">
        <f>'11 - střecha 7'!J36</f>
        <v>0</v>
      </c>
      <c r="AZ105" s="73">
        <f>'11 - střecha 7'!F33</f>
        <v>0</v>
      </c>
      <c r="BA105" s="73">
        <f>'11 - střecha 7'!F34</f>
        <v>0</v>
      </c>
      <c r="BB105" s="73">
        <f>'11 - střecha 7'!F35</f>
        <v>0</v>
      </c>
      <c r="BC105" s="73">
        <f>'11 - střecha 7'!F36</f>
        <v>0</v>
      </c>
      <c r="BD105" s="75">
        <f>'11 - střecha 7'!F37</f>
        <v>0</v>
      </c>
      <c r="BT105" s="76" t="s">
        <v>76</v>
      </c>
      <c r="BV105" s="76" t="s">
        <v>70</v>
      </c>
      <c r="BW105" s="76" t="s">
        <v>108</v>
      </c>
      <c r="BX105" s="76" t="s">
        <v>4</v>
      </c>
      <c r="CL105" s="76" t="s">
        <v>1</v>
      </c>
      <c r="CM105" s="76" t="s">
        <v>78</v>
      </c>
    </row>
    <row r="106" spans="1:91" s="6" customFormat="1" ht="16.5" customHeight="1">
      <c r="A106" s="67" t="s">
        <v>72</v>
      </c>
      <c r="B106" s="68"/>
      <c r="C106" s="69"/>
      <c r="D106" s="158" t="s">
        <v>109</v>
      </c>
      <c r="E106" s="158"/>
      <c r="F106" s="158"/>
      <c r="G106" s="158"/>
      <c r="H106" s="158"/>
      <c r="I106" s="70"/>
      <c r="J106" s="158" t="s">
        <v>110</v>
      </c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58"/>
      <c r="Y106" s="158"/>
      <c r="Z106" s="158"/>
      <c r="AA106" s="158"/>
      <c r="AB106" s="158"/>
      <c r="AC106" s="158"/>
      <c r="AD106" s="158"/>
      <c r="AE106" s="158"/>
      <c r="AF106" s="158"/>
      <c r="AG106" s="159">
        <f>'12 - střecha 8'!J30</f>
        <v>0</v>
      </c>
      <c r="AH106" s="160"/>
      <c r="AI106" s="160"/>
      <c r="AJ106" s="160"/>
      <c r="AK106" s="160"/>
      <c r="AL106" s="160"/>
      <c r="AM106" s="160"/>
      <c r="AN106" s="159">
        <f t="shared" si="0"/>
        <v>0</v>
      </c>
      <c r="AO106" s="160"/>
      <c r="AP106" s="160"/>
      <c r="AQ106" s="71" t="s">
        <v>75</v>
      </c>
      <c r="AR106" s="68"/>
      <c r="AS106" s="72">
        <v>0</v>
      </c>
      <c r="AT106" s="73">
        <f t="shared" si="1"/>
        <v>0</v>
      </c>
      <c r="AU106" s="74">
        <f>'12 - střecha 8'!P120</f>
        <v>0</v>
      </c>
      <c r="AV106" s="73">
        <f>'12 - střecha 8'!J33</f>
        <v>0</v>
      </c>
      <c r="AW106" s="73">
        <f>'12 - střecha 8'!J34</f>
        <v>0</v>
      </c>
      <c r="AX106" s="73">
        <f>'12 - střecha 8'!J35</f>
        <v>0</v>
      </c>
      <c r="AY106" s="73">
        <f>'12 - střecha 8'!J36</f>
        <v>0</v>
      </c>
      <c r="AZ106" s="73">
        <f>'12 - střecha 8'!F33</f>
        <v>0</v>
      </c>
      <c r="BA106" s="73">
        <f>'12 - střecha 8'!F34</f>
        <v>0</v>
      </c>
      <c r="BB106" s="73">
        <f>'12 - střecha 8'!F35</f>
        <v>0</v>
      </c>
      <c r="BC106" s="73">
        <f>'12 - střecha 8'!F36</f>
        <v>0</v>
      </c>
      <c r="BD106" s="75">
        <f>'12 - střecha 8'!F37</f>
        <v>0</v>
      </c>
      <c r="BT106" s="76" t="s">
        <v>76</v>
      </c>
      <c r="BV106" s="76" t="s">
        <v>70</v>
      </c>
      <c r="BW106" s="76" t="s">
        <v>111</v>
      </c>
      <c r="BX106" s="76" t="s">
        <v>4</v>
      </c>
      <c r="CL106" s="76" t="s">
        <v>1</v>
      </c>
      <c r="CM106" s="76" t="s">
        <v>78</v>
      </c>
    </row>
    <row r="107" spans="1:91" s="6" customFormat="1" ht="16.5" customHeight="1">
      <c r="A107" s="67" t="s">
        <v>72</v>
      </c>
      <c r="B107" s="68"/>
      <c r="C107" s="69"/>
      <c r="D107" s="158" t="s">
        <v>112</v>
      </c>
      <c r="E107" s="158"/>
      <c r="F107" s="158"/>
      <c r="G107" s="158"/>
      <c r="H107" s="158"/>
      <c r="I107" s="70"/>
      <c r="J107" s="158" t="s">
        <v>113</v>
      </c>
      <c r="K107" s="158"/>
      <c r="L107" s="158"/>
      <c r="M107" s="158"/>
      <c r="N107" s="158"/>
      <c r="O107" s="158"/>
      <c r="P107" s="158"/>
      <c r="Q107" s="158"/>
      <c r="R107" s="158"/>
      <c r="S107" s="158"/>
      <c r="T107" s="158"/>
      <c r="U107" s="158"/>
      <c r="V107" s="158"/>
      <c r="W107" s="158"/>
      <c r="X107" s="158"/>
      <c r="Y107" s="158"/>
      <c r="Z107" s="158"/>
      <c r="AA107" s="158"/>
      <c r="AB107" s="158"/>
      <c r="AC107" s="158"/>
      <c r="AD107" s="158"/>
      <c r="AE107" s="158"/>
      <c r="AF107" s="158"/>
      <c r="AG107" s="159">
        <f>'13 - střecha 9'!J30</f>
        <v>0</v>
      </c>
      <c r="AH107" s="160"/>
      <c r="AI107" s="160"/>
      <c r="AJ107" s="160"/>
      <c r="AK107" s="160"/>
      <c r="AL107" s="160"/>
      <c r="AM107" s="160"/>
      <c r="AN107" s="159">
        <f t="shared" si="0"/>
        <v>0</v>
      </c>
      <c r="AO107" s="160"/>
      <c r="AP107" s="160"/>
      <c r="AQ107" s="71" t="s">
        <v>75</v>
      </c>
      <c r="AR107" s="68"/>
      <c r="AS107" s="72">
        <v>0</v>
      </c>
      <c r="AT107" s="73">
        <f t="shared" si="1"/>
        <v>0</v>
      </c>
      <c r="AU107" s="74">
        <f>'13 - střecha 9'!P120</f>
        <v>0</v>
      </c>
      <c r="AV107" s="73">
        <f>'13 - střecha 9'!J33</f>
        <v>0</v>
      </c>
      <c r="AW107" s="73">
        <f>'13 - střecha 9'!J34</f>
        <v>0</v>
      </c>
      <c r="AX107" s="73">
        <f>'13 - střecha 9'!J35</f>
        <v>0</v>
      </c>
      <c r="AY107" s="73">
        <f>'13 - střecha 9'!J36</f>
        <v>0</v>
      </c>
      <c r="AZ107" s="73">
        <f>'13 - střecha 9'!F33</f>
        <v>0</v>
      </c>
      <c r="BA107" s="73">
        <f>'13 - střecha 9'!F34</f>
        <v>0</v>
      </c>
      <c r="BB107" s="73">
        <f>'13 - střecha 9'!F35</f>
        <v>0</v>
      </c>
      <c r="BC107" s="73">
        <f>'13 - střecha 9'!F36</f>
        <v>0</v>
      </c>
      <c r="BD107" s="75">
        <f>'13 - střecha 9'!F37</f>
        <v>0</v>
      </c>
      <c r="BT107" s="76" t="s">
        <v>76</v>
      </c>
      <c r="BV107" s="76" t="s">
        <v>70</v>
      </c>
      <c r="BW107" s="76" t="s">
        <v>114</v>
      </c>
      <c r="BX107" s="76" t="s">
        <v>4</v>
      </c>
      <c r="CL107" s="76" t="s">
        <v>1</v>
      </c>
      <c r="CM107" s="76" t="s">
        <v>78</v>
      </c>
    </row>
    <row r="108" spans="1:91" s="6" customFormat="1" ht="16.5" customHeight="1">
      <c r="A108" s="67" t="s">
        <v>72</v>
      </c>
      <c r="B108" s="68"/>
      <c r="C108" s="69"/>
      <c r="D108" s="158" t="s">
        <v>115</v>
      </c>
      <c r="E108" s="158"/>
      <c r="F108" s="158"/>
      <c r="G108" s="158"/>
      <c r="H108" s="158"/>
      <c r="I108" s="70"/>
      <c r="J108" s="158" t="s">
        <v>116</v>
      </c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58"/>
      <c r="Z108" s="158"/>
      <c r="AA108" s="158"/>
      <c r="AB108" s="158"/>
      <c r="AC108" s="158"/>
      <c r="AD108" s="158"/>
      <c r="AE108" s="158"/>
      <c r="AF108" s="158"/>
      <c r="AG108" s="159">
        <f>'14 - VRN'!J30</f>
        <v>0</v>
      </c>
      <c r="AH108" s="160"/>
      <c r="AI108" s="160"/>
      <c r="AJ108" s="160"/>
      <c r="AK108" s="160"/>
      <c r="AL108" s="160"/>
      <c r="AM108" s="160"/>
      <c r="AN108" s="159">
        <f t="shared" si="0"/>
        <v>0</v>
      </c>
      <c r="AO108" s="160"/>
      <c r="AP108" s="160"/>
      <c r="AQ108" s="71" t="s">
        <v>75</v>
      </c>
      <c r="AR108" s="68"/>
      <c r="AS108" s="77">
        <v>0</v>
      </c>
      <c r="AT108" s="78">
        <f t="shared" si="1"/>
        <v>0</v>
      </c>
      <c r="AU108" s="79">
        <f>'14 - VRN'!P119</f>
        <v>0</v>
      </c>
      <c r="AV108" s="78">
        <f>'14 - VRN'!J33</f>
        <v>0</v>
      </c>
      <c r="AW108" s="78">
        <f>'14 - VRN'!J34</f>
        <v>0</v>
      </c>
      <c r="AX108" s="78">
        <f>'14 - VRN'!J35</f>
        <v>0</v>
      </c>
      <c r="AY108" s="78">
        <f>'14 - VRN'!J36</f>
        <v>0</v>
      </c>
      <c r="AZ108" s="78">
        <f>'14 - VRN'!F33</f>
        <v>0</v>
      </c>
      <c r="BA108" s="78">
        <f>'14 - VRN'!F34</f>
        <v>0</v>
      </c>
      <c r="BB108" s="78">
        <f>'14 - VRN'!F35</f>
        <v>0</v>
      </c>
      <c r="BC108" s="78">
        <f>'14 - VRN'!F36</f>
        <v>0</v>
      </c>
      <c r="BD108" s="80">
        <f>'14 - VRN'!F37</f>
        <v>0</v>
      </c>
      <c r="BT108" s="76" t="s">
        <v>76</v>
      </c>
      <c r="BV108" s="76" t="s">
        <v>70</v>
      </c>
      <c r="BW108" s="76" t="s">
        <v>117</v>
      </c>
      <c r="BX108" s="76" t="s">
        <v>4</v>
      </c>
      <c r="CL108" s="76" t="s">
        <v>1</v>
      </c>
      <c r="CM108" s="76" t="s">
        <v>78</v>
      </c>
    </row>
    <row r="109" spans="1:91" s="1" customFormat="1" ht="30" customHeight="1">
      <c r="B109" s="25"/>
      <c r="AR109" s="25"/>
    </row>
    <row r="110" spans="1:91" s="1" customFormat="1" ht="6.95" customHeight="1"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25"/>
    </row>
  </sheetData>
  <mergeCells count="92">
    <mergeCell ref="AN100:AP100"/>
    <mergeCell ref="AN92:AP92"/>
    <mergeCell ref="AN95:AP95"/>
    <mergeCell ref="AN96:AP96"/>
    <mergeCell ref="AN97:AP97"/>
    <mergeCell ref="AN98:AP98"/>
    <mergeCell ref="AN99:AP99"/>
    <mergeCell ref="AN101:AP101"/>
    <mergeCell ref="AN102:AP102"/>
    <mergeCell ref="AN103:AP103"/>
    <mergeCell ref="AN104:AP104"/>
    <mergeCell ref="AN105:AP105"/>
    <mergeCell ref="AN106:AP106"/>
    <mergeCell ref="AN107:AP107"/>
    <mergeCell ref="AN108:AP108"/>
    <mergeCell ref="AN94:AP94"/>
    <mergeCell ref="K5:AO5"/>
    <mergeCell ref="K6:AO6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AR2:BE2"/>
    <mergeCell ref="E23:AN23"/>
    <mergeCell ref="AK26:AO26"/>
    <mergeCell ref="L28:P28"/>
    <mergeCell ref="W28:AE28"/>
    <mergeCell ref="AK28:AO28"/>
    <mergeCell ref="W29:AE29"/>
    <mergeCell ref="W32:AE32"/>
    <mergeCell ref="W30:AE30"/>
    <mergeCell ref="W31:AE31"/>
    <mergeCell ref="W33:AE33"/>
    <mergeCell ref="X35:AB35"/>
    <mergeCell ref="AK35:AO35"/>
    <mergeCell ref="D100:H100"/>
    <mergeCell ref="C92:G92"/>
    <mergeCell ref="D95:H95"/>
    <mergeCell ref="D96:H96"/>
    <mergeCell ref="D97:H97"/>
    <mergeCell ref="D98:H98"/>
    <mergeCell ref="D99:H99"/>
    <mergeCell ref="AM89:AP89"/>
    <mergeCell ref="AG98:AM98"/>
    <mergeCell ref="AG99:AM99"/>
    <mergeCell ref="AG100:AM100"/>
    <mergeCell ref="L85:AO85"/>
    <mergeCell ref="AM87:AN87"/>
    <mergeCell ref="I92:AF92"/>
    <mergeCell ref="D101:H101"/>
    <mergeCell ref="D102:H102"/>
    <mergeCell ref="D103:H103"/>
    <mergeCell ref="D104:H104"/>
    <mergeCell ref="D105:H105"/>
    <mergeCell ref="D106:H106"/>
    <mergeCell ref="D107:H107"/>
    <mergeCell ref="D108:H108"/>
    <mergeCell ref="AG107:AM107"/>
    <mergeCell ref="AG105:AM105"/>
    <mergeCell ref="AG106:AM106"/>
    <mergeCell ref="AG108:AM108"/>
    <mergeCell ref="J107:AF107"/>
    <mergeCell ref="J106:AF106"/>
    <mergeCell ref="J108:AF108"/>
    <mergeCell ref="J105:AF105"/>
    <mergeCell ref="AS89:AT91"/>
    <mergeCell ref="AM90:AP90"/>
    <mergeCell ref="AG95:AM95"/>
    <mergeCell ref="AG96:AM96"/>
    <mergeCell ref="AG97:AM97"/>
    <mergeCell ref="AG92:AM92"/>
    <mergeCell ref="AG101:AM101"/>
    <mergeCell ref="AG102:AM102"/>
    <mergeCell ref="AG103:AM103"/>
    <mergeCell ref="AG104:AM104"/>
    <mergeCell ref="AG94:AM94"/>
    <mergeCell ref="J95:AF95"/>
    <mergeCell ref="J96:AF96"/>
    <mergeCell ref="J97:AF97"/>
    <mergeCell ref="J98:AF98"/>
    <mergeCell ref="J99:AF99"/>
    <mergeCell ref="J100:AF100"/>
    <mergeCell ref="J101:AF101"/>
    <mergeCell ref="J102:AF102"/>
    <mergeCell ref="J103:AF103"/>
    <mergeCell ref="J104:AF104"/>
  </mergeCells>
  <hyperlinks>
    <hyperlink ref="A95" location="'01 - Okna'!C2" display="/"/>
    <hyperlink ref="A96" location="'02 - kanalizace'!C2" display="/"/>
    <hyperlink ref="A97" location="'03 - voda'!C2" display="/"/>
    <hyperlink ref="A98" location="'04 - Restaurátorské práce'!C2" display="/"/>
    <hyperlink ref="A99" location="'05 - střecha 1'!C2" display="/"/>
    <hyperlink ref="A100" location="'06 - střecha 2'!C2" display="/"/>
    <hyperlink ref="A101" location="'07 - střecha 3'!C2" display="/"/>
    <hyperlink ref="A102" location="'08 - střecha 4'!C2" display="/"/>
    <hyperlink ref="A103" location="'09 - střecha 5'!C2" display="/"/>
    <hyperlink ref="A104" location="'10 - střecha 6'!C2" display="/"/>
    <hyperlink ref="A105" location="'11 - střecha 7'!C2" display="/"/>
    <hyperlink ref="A106" location="'12 - střecha 8'!C2" display="/"/>
    <hyperlink ref="A107" location="'13 - střecha 9'!C2" display="/"/>
    <hyperlink ref="A108" location="'14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4"/>
  <sheetViews>
    <sheetView showGridLines="0" topLeftCell="A71" workbookViewId="0">
      <selection activeCell="W123" sqref="W123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102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1:46" ht="24.95" customHeight="1">
      <c r="B4" s="16"/>
      <c r="D4" s="17" t="s">
        <v>118</v>
      </c>
      <c r="L4" s="16"/>
      <c r="M4" s="82" t="s">
        <v>10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2" t="s">
        <v>14</v>
      </c>
      <c r="L6" s="16"/>
    </row>
    <row r="7" spans="1:46" ht="16.5" customHeight="1">
      <c r="B7" s="16"/>
      <c r="E7" s="193" t="str">
        <f>'Rekapitulace stavby'!K6</f>
        <v>Hradec Králové ON - oprava (střešního pláště, ZTI, výplně otvorů)</v>
      </c>
      <c r="F7" s="194"/>
      <c r="G7" s="194"/>
      <c r="H7" s="194"/>
      <c r="L7" s="16"/>
    </row>
    <row r="8" spans="1:46" s="1" customFormat="1" ht="12" customHeight="1">
      <c r="B8" s="25"/>
      <c r="D8" s="22" t="s">
        <v>119</v>
      </c>
      <c r="L8" s="25"/>
    </row>
    <row r="9" spans="1:46" s="1" customFormat="1" ht="36.950000000000003" customHeight="1">
      <c r="B9" s="25"/>
      <c r="E9" s="175" t="s">
        <v>638</v>
      </c>
      <c r="F9" s="192"/>
      <c r="G9" s="192"/>
      <c r="H9" s="192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1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5">
        <f>'Rekapitulace stavby'!AN8</f>
        <v>43913</v>
      </c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20</v>
      </c>
      <c r="I14" s="22" t="s">
        <v>21</v>
      </c>
      <c r="J14" s="20" t="str">
        <f>IF('Rekapitulace stavby'!AN10="","",'Rekapitulace stavby'!AN10)</f>
        <v/>
      </c>
      <c r="L14" s="25"/>
    </row>
    <row r="15" spans="1:46" s="1" customFormat="1" ht="18" customHeight="1">
      <c r="B15" s="25"/>
      <c r="E15" s="20" t="str">
        <f>IF('Rekapitulace stavby'!E11="","",'Rekapitulace stavby'!E11)</f>
        <v xml:space="preserve"> </v>
      </c>
      <c r="I15" s="22" t="s">
        <v>22</v>
      </c>
      <c r="J15" s="20" t="str">
        <f>IF('Rekapitulace stavby'!AN11="","",'Rekapitulace stavby'!AN11)</f>
        <v/>
      </c>
      <c r="L15" s="25"/>
    </row>
    <row r="16" spans="1:46" s="1" customFormat="1" ht="6.95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'Rekapitulace stavby'!AN13</f>
        <v/>
      </c>
      <c r="L17" s="25"/>
    </row>
    <row r="18" spans="2:12" s="1" customFormat="1" ht="18" customHeight="1">
      <c r="B18" s="25"/>
      <c r="E18" s="188" t="str">
        <f>'Rekapitulace stavby'!E14</f>
        <v xml:space="preserve"> </v>
      </c>
      <c r="F18" s="188"/>
      <c r="G18" s="188"/>
      <c r="H18" s="188"/>
      <c r="I18" s="22" t="s">
        <v>22</v>
      </c>
      <c r="J18" s="2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22</v>
      </c>
      <c r="J21" s="20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21</v>
      </c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 t="str">
        <f>IF('Rekapitulace stavby'!E20="","",'Rekapitulace stavby'!E20)</f>
        <v xml:space="preserve"> </v>
      </c>
      <c r="I24" s="22" t="s">
        <v>22</v>
      </c>
      <c r="J24" s="20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3"/>
      <c r="E27" s="183" t="s">
        <v>1</v>
      </c>
      <c r="F27" s="183"/>
      <c r="G27" s="183"/>
      <c r="H27" s="183"/>
      <c r="L27" s="83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4" t="s">
        <v>28</v>
      </c>
      <c r="J30" s="59">
        <f>ROUND(J118,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85" t="s">
        <v>32</v>
      </c>
      <c r="E33" s="22" t="s">
        <v>33</v>
      </c>
      <c r="F33" s="86">
        <f>ROUND((SUM(BE118:BE133)),  2)</f>
        <v>0</v>
      </c>
      <c r="I33" s="87">
        <v>0.21</v>
      </c>
      <c r="J33" s="86">
        <f>ROUND(((SUM(BE118:BE133))*I33),  2)</f>
        <v>0</v>
      </c>
      <c r="L33" s="25"/>
    </row>
    <row r="34" spans="2:12" s="1" customFormat="1" ht="14.45" customHeight="1">
      <c r="B34" s="25"/>
      <c r="E34" s="22" t="s">
        <v>34</v>
      </c>
      <c r="F34" s="86">
        <f>ROUND((SUM(BF118:BF133)),  2)</f>
        <v>0</v>
      </c>
      <c r="I34" s="87">
        <v>0.15</v>
      </c>
      <c r="J34" s="86">
        <f>ROUND(((SUM(BF118:BF133))*I34),  2)</f>
        <v>0</v>
      </c>
      <c r="L34" s="25"/>
    </row>
    <row r="35" spans="2:12" s="1" customFormat="1" ht="14.45" hidden="1" customHeight="1">
      <c r="B35" s="25"/>
      <c r="E35" s="22" t="s">
        <v>35</v>
      </c>
      <c r="F35" s="86">
        <f>ROUND((SUM(BG118:BG133)),  2)</f>
        <v>0</v>
      </c>
      <c r="I35" s="87">
        <v>0.21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86">
        <f>ROUND((SUM(BH118:BH133)),  2)</f>
        <v>0</v>
      </c>
      <c r="I36" s="87">
        <v>0.15</v>
      </c>
      <c r="J36" s="86">
        <f>0</f>
        <v>0</v>
      </c>
      <c r="L36" s="25"/>
    </row>
    <row r="37" spans="2:12" s="1" customFormat="1" ht="14.45" hidden="1" customHeight="1">
      <c r="B37" s="25"/>
      <c r="E37" s="22" t="s">
        <v>37</v>
      </c>
      <c r="F37" s="86">
        <f>ROUND((SUM(BI118:BI133)),  2)</f>
        <v>0</v>
      </c>
      <c r="I37" s="87">
        <v>0</v>
      </c>
      <c r="J37" s="86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38</v>
      </c>
      <c r="E39" s="50"/>
      <c r="F39" s="50"/>
      <c r="G39" s="90" t="s">
        <v>39</v>
      </c>
      <c r="H39" s="91" t="s">
        <v>40</v>
      </c>
      <c r="I39" s="50"/>
      <c r="J39" s="92">
        <f>SUM(J30:J37)</f>
        <v>0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41</v>
      </c>
      <c r="E50" s="35"/>
      <c r="F50" s="35"/>
      <c r="G50" s="34" t="s">
        <v>42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43</v>
      </c>
      <c r="E61" s="27"/>
      <c r="F61" s="94" t="s">
        <v>44</v>
      </c>
      <c r="G61" s="36" t="s">
        <v>43</v>
      </c>
      <c r="H61" s="27"/>
      <c r="I61" s="27"/>
      <c r="J61" s="95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45</v>
      </c>
      <c r="E65" s="35"/>
      <c r="F65" s="35"/>
      <c r="G65" s="34" t="s">
        <v>46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43</v>
      </c>
      <c r="E76" s="27"/>
      <c r="F76" s="94" t="s">
        <v>44</v>
      </c>
      <c r="G76" s="36" t="s">
        <v>43</v>
      </c>
      <c r="H76" s="27"/>
      <c r="I76" s="27"/>
      <c r="J76" s="95" t="s">
        <v>44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121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93" t="str">
        <f>E7</f>
        <v>Hradec Králové ON - oprava (střešního pláště, ZTI, výplně otvorů)</v>
      </c>
      <c r="F85" s="194"/>
      <c r="G85" s="194"/>
      <c r="H85" s="194"/>
      <c r="L85" s="25"/>
    </row>
    <row r="86" spans="2:47" s="1" customFormat="1" ht="12" customHeight="1">
      <c r="B86" s="25"/>
      <c r="C86" s="22" t="s">
        <v>119</v>
      </c>
      <c r="L86" s="25"/>
    </row>
    <row r="87" spans="2:47" s="1" customFormat="1" ht="16.5" customHeight="1">
      <c r="B87" s="25"/>
      <c r="E87" s="175" t="str">
        <f>E9</f>
        <v>09 - střecha 5</v>
      </c>
      <c r="F87" s="192"/>
      <c r="G87" s="192"/>
      <c r="H87" s="192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 </v>
      </c>
      <c r="I89" s="22" t="s">
        <v>19</v>
      </c>
      <c r="J89" s="45">
        <f>IF(J12="","",J12)</f>
        <v>43913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122</v>
      </c>
      <c r="D94" s="88"/>
      <c r="E94" s="88"/>
      <c r="F94" s="88"/>
      <c r="G94" s="88"/>
      <c r="H94" s="88"/>
      <c r="I94" s="88"/>
      <c r="J94" s="97" t="s">
        <v>123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124</v>
      </c>
      <c r="J96" s="59">
        <f>J118</f>
        <v>0</v>
      </c>
      <c r="L96" s="25"/>
      <c r="AU96" s="13" t="s">
        <v>125</v>
      </c>
    </row>
    <row r="97" spans="2:12" s="8" customFormat="1" ht="24.95" customHeight="1">
      <c r="B97" s="99"/>
      <c r="D97" s="100" t="s">
        <v>517</v>
      </c>
      <c r="E97" s="101"/>
      <c r="F97" s="101"/>
      <c r="G97" s="101"/>
      <c r="H97" s="101"/>
      <c r="I97" s="101"/>
      <c r="J97" s="102">
        <f>J119</f>
        <v>0</v>
      </c>
      <c r="L97" s="99"/>
    </row>
    <row r="98" spans="2:12" s="8" customFormat="1" ht="24.95" customHeight="1">
      <c r="B98" s="99"/>
      <c r="D98" s="100" t="s">
        <v>557</v>
      </c>
      <c r="E98" s="101"/>
      <c r="F98" s="101"/>
      <c r="G98" s="101"/>
      <c r="H98" s="101"/>
      <c r="I98" s="101"/>
      <c r="J98" s="102">
        <f>J132</f>
        <v>0</v>
      </c>
      <c r="L98" s="99"/>
    </row>
    <row r="99" spans="2:12" s="1" customFormat="1" ht="21.75" customHeight="1">
      <c r="B99" s="25"/>
      <c r="L99" s="25"/>
    </row>
    <row r="100" spans="2:12" s="1" customFormat="1" ht="6.95" customHeight="1"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25"/>
    </row>
    <row r="104" spans="2:12" s="1" customFormat="1" ht="6.95" customHeight="1"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25"/>
    </row>
    <row r="105" spans="2:12" s="1" customFormat="1" ht="24.95" customHeight="1">
      <c r="B105" s="25"/>
      <c r="C105" s="17" t="s">
        <v>128</v>
      </c>
      <c r="L105" s="25"/>
    </row>
    <row r="106" spans="2:12" s="1" customFormat="1" ht="6.95" customHeight="1">
      <c r="B106" s="25"/>
      <c r="L106" s="25"/>
    </row>
    <row r="107" spans="2:12" s="1" customFormat="1" ht="12" customHeight="1">
      <c r="B107" s="25"/>
      <c r="C107" s="22" t="s">
        <v>14</v>
      </c>
      <c r="L107" s="25"/>
    </row>
    <row r="108" spans="2:12" s="1" customFormat="1" ht="16.5" customHeight="1">
      <c r="B108" s="25"/>
      <c r="E108" s="193" t="str">
        <f>E7</f>
        <v>Hradec Králové ON - oprava (střešního pláště, ZTI, výplně otvorů)</v>
      </c>
      <c r="F108" s="194"/>
      <c r="G108" s="194"/>
      <c r="H108" s="194"/>
      <c r="L108" s="25"/>
    </row>
    <row r="109" spans="2:12" s="1" customFormat="1" ht="12" customHeight="1">
      <c r="B109" s="25"/>
      <c r="C109" s="22" t="s">
        <v>119</v>
      </c>
      <c r="L109" s="25"/>
    </row>
    <row r="110" spans="2:12" s="1" customFormat="1" ht="16.5" customHeight="1">
      <c r="B110" s="25"/>
      <c r="E110" s="175" t="str">
        <f>E9</f>
        <v>09 - střecha 5</v>
      </c>
      <c r="F110" s="192"/>
      <c r="G110" s="192"/>
      <c r="H110" s="192"/>
      <c r="L110" s="25"/>
    </row>
    <row r="111" spans="2:12" s="1" customFormat="1" ht="6.95" customHeight="1">
      <c r="B111" s="25"/>
      <c r="L111" s="25"/>
    </row>
    <row r="112" spans="2:12" s="1" customFormat="1" ht="12" customHeight="1">
      <c r="B112" s="25"/>
      <c r="C112" s="22" t="s">
        <v>17</v>
      </c>
      <c r="F112" s="20" t="str">
        <f>F12</f>
        <v xml:space="preserve"> </v>
      </c>
      <c r="I112" s="22" t="s">
        <v>19</v>
      </c>
      <c r="J112" s="45">
        <f>IF(J12="","",J12)</f>
        <v>43913</v>
      </c>
      <c r="L112" s="25"/>
    </row>
    <row r="113" spans="2:65" s="1" customFormat="1" ht="6.95" customHeight="1">
      <c r="B113" s="25"/>
      <c r="L113" s="25"/>
    </row>
    <row r="114" spans="2:65" s="1" customFormat="1" ht="15.2" customHeight="1">
      <c r="B114" s="25"/>
      <c r="C114" s="22" t="s">
        <v>20</v>
      </c>
      <c r="F114" s="20" t="str">
        <f>E15</f>
        <v xml:space="preserve"> </v>
      </c>
      <c r="I114" s="22" t="s">
        <v>24</v>
      </c>
      <c r="J114" s="23" t="str">
        <f>E21</f>
        <v xml:space="preserve"> </v>
      </c>
      <c r="L114" s="25"/>
    </row>
    <row r="115" spans="2:65" s="1" customFormat="1" ht="15.2" customHeight="1">
      <c r="B115" s="25"/>
      <c r="C115" s="22" t="s">
        <v>23</v>
      </c>
      <c r="F115" s="20" t="str">
        <f>IF(E18="","",E18)</f>
        <v xml:space="preserve"> </v>
      </c>
      <c r="I115" s="22" t="s">
        <v>26</v>
      </c>
      <c r="J115" s="23" t="str">
        <f>E24</f>
        <v xml:space="preserve"> </v>
      </c>
      <c r="L115" s="25"/>
    </row>
    <row r="116" spans="2:65" s="1" customFormat="1" ht="10.35" customHeight="1">
      <c r="B116" s="25"/>
      <c r="L116" s="25"/>
    </row>
    <row r="117" spans="2:65" s="10" customFormat="1" ht="29.25" customHeight="1">
      <c r="B117" s="107"/>
      <c r="C117" s="108" t="s">
        <v>129</v>
      </c>
      <c r="D117" s="109" t="s">
        <v>53</v>
      </c>
      <c r="E117" s="109" t="s">
        <v>49</v>
      </c>
      <c r="F117" s="109" t="s">
        <v>50</v>
      </c>
      <c r="G117" s="109" t="s">
        <v>130</v>
      </c>
      <c r="H117" s="109" t="s">
        <v>131</v>
      </c>
      <c r="I117" s="109" t="s">
        <v>132</v>
      </c>
      <c r="J117" s="110" t="s">
        <v>123</v>
      </c>
      <c r="K117" s="111" t="s">
        <v>133</v>
      </c>
      <c r="L117" s="107"/>
      <c r="M117" s="52" t="s">
        <v>1</v>
      </c>
      <c r="N117" s="53" t="s">
        <v>32</v>
      </c>
      <c r="O117" s="53" t="s">
        <v>134</v>
      </c>
      <c r="P117" s="53" t="s">
        <v>135</v>
      </c>
      <c r="Q117" s="53" t="s">
        <v>136</v>
      </c>
      <c r="R117" s="53" t="s">
        <v>137</v>
      </c>
      <c r="S117" s="53" t="s">
        <v>138</v>
      </c>
      <c r="T117" s="54" t="s">
        <v>139</v>
      </c>
    </row>
    <row r="118" spans="2:65" s="1" customFormat="1" ht="22.9" customHeight="1">
      <c r="B118" s="25"/>
      <c r="C118" s="57" t="s">
        <v>140</v>
      </c>
      <c r="J118" s="112">
        <f>BK118</f>
        <v>0</v>
      </c>
      <c r="L118" s="25"/>
      <c r="M118" s="55"/>
      <c r="N118" s="46"/>
      <c r="O118" s="46"/>
      <c r="P118" s="113">
        <f>P119+P132</f>
        <v>0</v>
      </c>
      <c r="Q118" s="46"/>
      <c r="R118" s="113">
        <f>R119+R132</f>
        <v>0</v>
      </c>
      <c r="S118" s="46"/>
      <c r="T118" s="114">
        <f>T119+T132</f>
        <v>0</v>
      </c>
      <c r="AT118" s="13" t="s">
        <v>67</v>
      </c>
      <c r="AU118" s="13" t="s">
        <v>125</v>
      </c>
      <c r="BK118" s="115">
        <f>BK119+BK132</f>
        <v>0</v>
      </c>
    </row>
    <row r="119" spans="2:65" s="11" customFormat="1" ht="25.9" customHeight="1">
      <c r="B119" s="116"/>
      <c r="D119" s="117" t="s">
        <v>67</v>
      </c>
      <c r="E119" s="118" t="s">
        <v>543</v>
      </c>
      <c r="F119" s="118" t="s">
        <v>544</v>
      </c>
      <c r="J119" s="119">
        <f>BK119</f>
        <v>0</v>
      </c>
      <c r="L119" s="116"/>
      <c r="M119" s="120"/>
      <c r="N119" s="121"/>
      <c r="O119" s="121"/>
      <c r="P119" s="122">
        <f>SUM(P120:P131)</f>
        <v>0</v>
      </c>
      <c r="Q119" s="121"/>
      <c r="R119" s="122">
        <f>SUM(R120:R131)</f>
        <v>0</v>
      </c>
      <c r="S119" s="121"/>
      <c r="T119" s="123">
        <f>SUM(T120:T131)</f>
        <v>0</v>
      </c>
      <c r="AR119" s="117" t="s">
        <v>78</v>
      </c>
      <c r="AT119" s="124" t="s">
        <v>67</v>
      </c>
      <c r="AU119" s="124" t="s">
        <v>68</v>
      </c>
      <c r="AY119" s="117" t="s">
        <v>143</v>
      </c>
      <c r="BK119" s="125">
        <f>SUM(BK120:BK131)</f>
        <v>0</v>
      </c>
    </row>
    <row r="120" spans="2:65" s="1" customFormat="1" ht="16.5" customHeight="1">
      <c r="B120" s="128"/>
      <c r="C120" s="129" t="s">
        <v>76</v>
      </c>
      <c r="D120" s="129" t="s">
        <v>146</v>
      </c>
      <c r="E120" s="130" t="s">
        <v>639</v>
      </c>
      <c r="F120" s="131" t="s">
        <v>640</v>
      </c>
      <c r="G120" s="132" t="s">
        <v>292</v>
      </c>
      <c r="H120" s="133">
        <v>14.4</v>
      </c>
      <c r="I120" s="134">
        <v>0</v>
      </c>
      <c r="J120" s="134">
        <f t="shared" ref="J120:J131" si="0">ROUND(I120*H120,2)</f>
        <v>0</v>
      </c>
      <c r="K120" s="131" t="s">
        <v>1</v>
      </c>
      <c r="L120" s="25"/>
      <c r="M120" s="135" t="s">
        <v>1</v>
      </c>
      <c r="N120" s="136" t="s">
        <v>33</v>
      </c>
      <c r="O120" s="137">
        <v>0</v>
      </c>
      <c r="P120" s="137">
        <f t="shared" ref="P120:P131" si="1">O120*H120</f>
        <v>0</v>
      </c>
      <c r="Q120" s="137">
        <v>0</v>
      </c>
      <c r="R120" s="137">
        <f t="shared" ref="R120:R131" si="2">Q120*H120</f>
        <v>0</v>
      </c>
      <c r="S120" s="137">
        <v>0</v>
      </c>
      <c r="T120" s="138">
        <f t="shared" ref="T120:T131" si="3">S120*H120</f>
        <v>0</v>
      </c>
      <c r="AR120" s="139" t="s">
        <v>149</v>
      </c>
      <c r="AT120" s="139" t="s">
        <v>146</v>
      </c>
      <c r="AU120" s="139" t="s">
        <v>76</v>
      </c>
      <c r="AY120" s="13" t="s">
        <v>143</v>
      </c>
      <c r="BE120" s="140">
        <f t="shared" ref="BE120:BE131" si="4">IF(N120="základní",J120,0)</f>
        <v>0</v>
      </c>
      <c r="BF120" s="140">
        <f t="shared" ref="BF120:BF131" si="5">IF(N120="snížená",J120,0)</f>
        <v>0</v>
      </c>
      <c r="BG120" s="140">
        <f t="shared" ref="BG120:BG131" si="6">IF(N120="zákl. přenesená",J120,0)</f>
        <v>0</v>
      </c>
      <c r="BH120" s="140">
        <f t="shared" ref="BH120:BH131" si="7">IF(N120="sníž. přenesená",J120,0)</f>
        <v>0</v>
      </c>
      <c r="BI120" s="140">
        <f t="shared" ref="BI120:BI131" si="8">IF(N120="nulová",J120,0)</f>
        <v>0</v>
      </c>
      <c r="BJ120" s="13" t="s">
        <v>76</v>
      </c>
      <c r="BK120" s="140">
        <f t="shared" ref="BK120:BK131" si="9">ROUND(I120*H120,2)</f>
        <v>0</v>
      </c>
      <c r="BL120" s="13" t="s">
        <v>149</v>
      </c>
      <c r="BM120" s="139" t="s">
        <v>78</v>
      </c>
    </row>
    <row r="121" spans="2:65" s="1" customFormat="1" ht="16.5" customHeight="1">
      <c r="B121" s="128"/>
      <c r="C121" s="129" t="s">
        <v>78</v>
      </c>
      <c r="D121" s="129" t="s">
        <v>146</v>
      </c>
      <c r="E121" s="130" t="s">
        <v>641</v>
      </c>
      <c r="F121" s="131" t="s">
        <v>642</v>
      </c>
      <c r="G121" s="132" t="s">
        <v>195</v>
      </c>
      <c r="H121" s="133">
        <v>3.6</v>
      </c>
      <c r="I121" s="134">
        <v>0</v>
      </c>
      <c r="J121" s="134">
        <f t="shared" si="0"/>
        <v>0</v>
      </c>
      <c r="K121" s="131" t="s">
        <v>1</v>
      </c>
      <c r="L121" s="25"/>
      <c r="M121" s="135" t="s">
        <v>1</v>
      </c>
      <c r="N121" s="136" t="s">
        <v>33</v>
      </c>
      <c r="O121" s="137">
        <v>0</v>
      </c>
      <c r="P121" s="137">
        <f t="shared" si="1"/>
        <v>0</v>
      </c>
      <c r="Q121" s="137">
        <v>0</v>
      </c>
      <c r="R121" s="137">
        <f t="shared" si="2"/>
        <v>0</v>
      </c>
      <c r="S121" s="137">
        <v>0</v>
      </c>
      <c r="T121" s="138">
        <f t="shared" si="3"/>
        <v>0</v>
      </c>
      <c r="AR121" s="139" t="s">
        <v>149</v>
      </c>
      <c r="AT121" s="139" t="s">
        <v>146</v>
      </c>
      <c r="AU121" s="139" t="s">
        <v>76</v>
      </c>
      <c r="AY121" s="13" t="s">
        <v>143</v>
      </c>
      <c r="BE121" s="140">
        <f t="shared" si="4"/>
        <v>0</v>
      </c>
      <c r="BF121" s="140">
        <f t="shared" si="5"/>
        <v>0</v>
      </c>
      <c r="BG121" s="140">
        <f t="shared" si="6"/>
        <v>0</v>
      </c>
      <c r="BH121" s="140">
        <f t="shared" si="7"/>
        <v>0</v>
      </c>
      <c r="BI121" s="140">
        <f t="shared" si="8"/>
        <v>0</v>
      </c>
      <c r="BJ121" s="13" t="s">
        <v>76</v>
      </c>
      <c r="BK121" s="140">
        <f t="shared" si="9"/>
        <v>0</v>
      </c>
      <c r="BL121" s="13" t="s">
        <v>149</v>
      </c>
      <c r="BM121" s="139" t="s">
        <v>151</v>
      </c>
    </row>
    <row r="122" spans="2:65" s="1" customFormat="1" ht="16.5" customHeight="1">
      <c r="B122" s="128"/>
      <c r="C122" s="129" t="s">
        <v>152</v>
      </c>
      <c r="D122" s="129" t="s">
        <v>146</v>
      </c>
      <c r="E122" s="130" t="s">
        <v>643</v>
      </c>
      <c r="F122" s="131" t="s">
        <v>644</v>
      </c>
      <c r="G122" s="132" t="s">
        <v>195</v>
      </c>
      <c r="H122" s="133">
        <v>12</v>
      </c>
      <c r="I122" s="134">
        <v>0</v>
      </c>
      <c r="J122" s="134">
        <f t="shared" si="0"/>
        <v>0</v>
      </c>
      <c r="K122" s="131" t="s">
        <v>1</v>
      </c>
      <c r="L122" s="25"/>
      <c r="M122" s="135" t="s">
        <v>1</v>
      </c>
      <c r="N122" s="136" t="s">
        <v>33</v>
      </c>
      <c r="O122" s="137">
        <v>0</v>
      </c>
      <c r="P122" s="137">
        <f t="shared" si="1"/>
        <v>0</v>
      </c>
      <c r="Q122" s="137">
        <v>0</v>
      </c>
      <c r="R122" s="137">
        <f t="shared" si="2"/>
        <v>0</v>
      </c>
      <c r="S122" s="137">
        <v>0</v>
      </c>
      <c r="T122" s="138">
        <f t="shared" si="3"/>
        <v>0</v>
      </c>
      <c r="AR122" s="139" t="s">
        <v>149</v>
      </c>
      <c r="AT122" s="139" t="s">
        <v>146</v>
      </c>
      <c r="AU122" s="139" t="s">
        <v>76</v>
      </c>
      <c r="AY122" s="13" t="s">
        <v>143</v>
      </c>
      <c r="BE122" s="140">
        <f t="shared" si="4"/>
        <v>0</v>
      </c>
      <c r="BF122" s="140">
        <f t="shared" si="5"/>
        <v>0</v>
      </c>
      <c r="BG122" s="140">
        <f t="shared" si="6"/>
        <v>0</v>
      </c>
      <c r="BH122" s="140">
        <f t="shared" si="7"/>
        <v>0</v>
      </c>
      <c r="BI122" s="140">
        <f t="shared" si="8"/>
        <v>0</v>
      </c>
      <c r="BJ122" s="13" t="s">
        <v>76</v>
      </c>
      <c r="BK122" s="140">
        <f t="shared" si="9"/>
        <v>0</v>
      </c>
      <c r="BL122" s="13" t="s">
        <v>149</v>
      </c>
      <c r="BM122" s="139" t="s">
        <v>154</v>
      </c>
    </row>
    <row r="123" spans="2:65" s="1" customFormat="1" ht="16.5" customHeight="1">
      <c r="B123" s="128"/>
      <c r="C123" s="129" t="s">
        <v>151</v>
      </c>
      <c r="D123" s="129" t="s">
        <v>146</v>
      </c>
      <c r="E123" s="130" t="s">
        <v>645</v>
      </c>
      <c r="F123" s="131" t="s">
        <v>646</v>
      </c>
      <c r="G123" s="132" t="s">
        <v>148</v>
      </c>
      <c r="H123" s="133">
        <v>1</v>
      </c>
      <c r="I123" s="134">
        <v>0</v>
      </c>
      <c r="J123" s="134">
        <f t="shared" si="0"/>
        <v>0</v>
      </c>
      <c r="K123" s="131" t="s">
        <v>1</v>
      </c>
      <c r="L123" s="25"/>
      <c r="M123" s="135" t="s">
        <v>1</v>
      </c>
      <c r="N123" s="136" t="s">
        <v>33</v>
      </c>
      <c r="O123" s="137">
        <v>0</v>
      </c>
      <c r="P123" s="137">
        <f t="shared" si="1"/>
        <v>0</v>
      </c>
      <c r="Q123" s="137">
        <v>0</v>
      </c>
      <c r="R123" s="137">
        <f t="shared" si="2"/>
        <v>0</v>
      </c>
      <c r="S123" s="137">
        <v>0</v>
      </c>
      <c r="T123" s="138">
        <f t="shared" si="3"/>
        <v>0</v>
      </c>
      <c r="AR123" s="139" t="s">
        <v>149</v>
      </c>
      <c r="AT123" s="139" t="s">
        <v>146</v>
      </c>
      <c r="AU123" s="139" t="s">
        <v>76</v>
      </c>
      <c r="AY123" s="13" t="s">
        <v>143</v>
      </c>
      <c r="BE123" s="140">
        <f t="shared" si="4"/>
        <v>0</v>
      </c>
      <c r="BF123" s="140">
        <f t="shared" si="5"/>
        <v>0</v>
      </c>
      <c r="BG123" s="140">
        <f t="shared" si="6"/>
        <v>0</v>
      </c>
      <c r="BH123" s="140">
        <f t="shared" si="7"/>
        <v>0</v>
      </c>
      <c r="BI123" s="140">
        <f t="shared" si="8"/>
        <v>0</v>
      </c>
      <c r="BJ123" s="13" t="s">
        <v>76</v>
      </c>
      <c r="BK123" s="140">
        <f t="shared" si="9"/>
        <v>0</v>
      </c>
      <c r="BL123" s="13" t="s">
        <v>149</v>
      </c>
      <c r="BM123" s="139" t="s">
        <v>156</v>
      </c>
    </row>
    <row r="124" spans="2:65" s="1" customFormat="1" ht="16.5" customHeight="1">
      <c r="B124" s="128"/>
      <c r="C124" s="129" t="s">
        <v>157</v>
      </c>
      <c r="D124" s="129" t="s">
        <v>146</v>
      </c>
      <c r="E124" s="130" t="s">
        <v>647</v>
      </c>
      <c r="F124" s="131" t="s">
        <v>648</v>
      </c>
      <c r="G124" s="132" t="s">
        <v>292</v>
      </c>
      <c r="H124" s="133">
        <v>14.4</v>
      </c>
      <c r="I124" s="134">
        <v>0</v>
      </c>
      <c r="J124" s="134">
        <f t="shared" si="0"/>
        <v>0</v>
      </c>
      <c r="K124" s="131" t="s">
        <v>1</v>
      </c>
      <c r="L124" s="25"/>
      <c r="M124" s="135" t="s">
        <v>1</v>
      </c>
      <c r="N124" s="136" t="s">
        <v>33</v>
      </c>
      <c r="O124" s="137">
        <v>0</v>
      </c>
      <c r="P124" s="137">
        <f t="shared" si="1"/>
        <v>0</v>
      </c>
      <c r="Q124" s="137">
        <v>0</v>
      </c>
      <c r="R124" s="137">
        <f t="shared" si="2"/>
        <v>0</v>
      </c>
      <c r="S124" s="137">
        <v>0</v>
      </c>
      <c r="T124" s="138">
        <f t="shared" si="3"/>
        <v>0</v>
      </c>
      <c r="AR124" s="139" t="s">
        <v>149</v>
      </c>
      <c r="AT124" s="139" t="s">
        <v>146</v>
      </c>
      <c r="AU124" s="139" t="s">
        <v>76</v>
      </c>
      <c r="AY124" s="13" t="s">
        <v>143</v>
      </c>
      <c r="BE124" s="140">
        <f t="shared" si="4"/>
        <v>0</v>
      </c>
      <c r="BF124" s="140">
        <f t="shared" si="5"/>
        <v>0</v>
      </c>
      <c r="BG124" s="140">
        <f t="shared" si="6"/>
        <v>0</v>
      </c>
      <c r="BH124" s="140">
        <f t="shared" si="7"/>
        <v>0</v>
      </c>
      <c r="BI124" s="140">
        <f t="shared" si="8"/>
        <v>0</v>
      </c>
      <c r="BJ124" s="13" t="s">
        <v>76</v>
      </c>
      <c r="BK124" s="140">
        <f t="shared" si="9"/>
        <v>0</v>
      </c>
      <c r="BL124" s="13" t="s">
        <v>149</v>
      </c>
      <c r="BM124" s="139" t="s">
        <v>103</v>
      </c>
    </row>
    <row r="125" spans="2:65" s="1" customFormat="1" ht="16.5" customHeight="1">
      <c r="B125" s="128"/>
      <c r="C125" s="129" t="s">
        <v>154</v>
      </c>
      <c r="D125" s="129" t="s">
        <v>146</v>
      </c>
      <c r="E125" s="130" t="s">
        <v>649</v>
      </c>
      <c r="F125" s="131" t="s">
        <v>650</v>
      </c>
      <c r="G125" s="132" t="s">
        <v>195</v>
      </c>
      <c r="H125" s="133">
        <v>12</v>
      </c>
      <c r="I125" s="134">
        <v>0</v>
      </c>
      <c r="J125" s="134">
        <f t="shared" si="0"/>
        <v>0</v>
      </c>
      <c r="K125" s="131" t="s">
        <v>1</v>
      </c>
      <c r="L125" s="25"/>
      <c r="M125" s="135" t="s">
        <v>1</v>
      </c>
      <c r="N125" s="136" t="s">
        <v>33</v>
      </c>
      <c r="O125" s="137">
        <v>0</v>
      </c>
      <c r="P125" s="137">
        <f t="shared" si="1"/>
        <v>0</v>
      </c>
      <c r="Q125" s="137">
        <v>0</v>
      </c>
      <c r="R125" s="137">
        <f t="shared" si="2"/>
        <v>0</v>
      </c>
      <c r="S125" s="137">
        <v>0</v>
      </c>
      <c r="T125" s="138">
        <f t="shared" si="3"/>
        <v>0</v>
      </c>
      <c r="AR125" s="139" t="s">
        <v>149</v>
      </c>
      <c r="AT125" s="139" t="s">
        <v>146</v>
      </c>
      <c r="AU125" s="139" t="s">
        <v>76</v>
      </c>
      <c r="AY125" s="13" t="s">
        <v>143</v>
      </c>
      <c r="BE125" s="140">
        <f t="shared" si="4"/>
        <v>0</v>
      </c>
      <c r="BF125" s="140">
        <f t="shared" si="5"/>
        <v>0</v>
      </c>
      <c r="BG125" s="140">
        <f t="shared" si="6"/>
        <v>0</v>
      </c>
      <c r="BH125" s="140">
        <f t="shared" si="7"/>
        <v>0</v>
      </c>
      <c r="BI125" s="140">
        <f t="shared" si="8"/>
        <v>0</v>
      </c>
      <c r="BJ125" s="13" t="s">
        <v>76</v>
      </c>
      <c r="BK125" s="140">
        <f t="shared" si="9"/>
        <v>0</v>
      </c>
      <c r="BL125" s="13" t="s">
        <v>149</v>
      </c>
      <c r="BM125" s="139" t="s">
        <v>109</v>
      </c>
    </row>
    <row r="126" spans="2:65" s="1" customFormat="1" ht="16.5" customHeight="1">
      <c r="B126" s="128"/>
      <c r="C126" s="129" t="s">
        <v>160</v>
      </c>
      <c r="D126" s="129" t="s">
        <v>146</v>
      </c>
      <c r="E126" s="130" t="s">
        <v>627</v>
      </c>
      <c r="F126" s="131" t="s">
        <v>628</v>
      </c>
      <c r="G126" s="132" t="s">
        <v>195</v>
      </c>
      <c r="H126" s="133">
        <v>1</v>
      </c>
      <c r="I126" s="134">
        <v>0</v>
      </c>
      <c r="J126" s="134">
        <f t="shared" si="0"/>
        <v>0</v>
      </c>
      <c r="K126" s="131" t="s">
        <v>1</v>
      </c>
      <c r="L126" s="25"/>
      <c r="M126" s="135" t="s">
        <v>1</v>
      </c>
      <c r="N126" s="136" t="s">
        <v>33</v>
      </c>
      <c r="O126" s="137">
        <v>0</v>
      </c>
      <c r="P126" s="137">
        <f t="shared" si="1"/>
        <v>0</v>
      </c>
      <c r="Q126" s="137">
        <v>0</v>
      </c>
      <c r="R126" s="137">
        <f t="shared" si="2"/>
        <v>0</v>
      </c>
      <c r="S126" s="137">
        <v>0</v>
      </c>
      <c r="T126" s="138">
        <f t="shared" si="3"/>
        <v>0</v>
      </c>
      <c r="AR126" s="139" t="s">
        <v>149</v>
      </c>
      <c r="AT126" s="139" t="s">
        <v>146</v>
      </c>
      <c r="AU126" s="139" t="s">
        <v>76</v>
      </c>
      <c r="AY126" s="13" t="s">
        <v>143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3" t="s">
        <v>76</v>
      </c>
      <c r="BK126" s="140">
        <f t="shared" si="9"/>
        <v>0</v>
      </c>
      <c r="BL126" s="13" t="s">
        <v>149</v>
      </c>
      <c r="BM126" s="139" t="s">
        <v>115</v>
      </c>
    </row>
    <row r="127" spans="2:65" s="1" customFormat="1" ht="16.5" customHeight="1">
      <c r="B127" s="128"/>
      <c r="C127" s="129" t="s">
        <v>156</v>
      </c>
      <c r="D127" s="129" t="s">
        <v>146</v>
      </c>
      <c r="E127" s="130" t="s">
        <v>613</v>
      </c>
      <c r="F127" s="131" t="s">
        <v>614</v>
      </c>
      <c r="G127" s="132" t="s">
        <v>195</v>
      </c>
      <c r="H127" s="133">
        <v>12</v>
      </c>
      <c r="I127" s="134">
        <v>0</v>
      </c>
      <c r="J127" s="134">
        <f t="shared" si="0"/>
        <v>0</v>
      </c>
      <c r="K127" s="131" t="s">
        <v>1</v>
      </c>
      <c r="L127" s="25"/>
      <c r="M127" s="135" t="s">
        <v>1</v>
      </c>
      <c r="N127" s="136" t="s">
        <v>33</v>
      </c>
      <c r="O127" s="137">
        <v>0</v>
      </c>
      <c r="P127" s="137">
        <f t="shared" si="1"/>
        <v>0</v>
      </c>
      <c r="Q127" s="137">
        <v>0</v>
      </c>
      <c r="R127" s="137">
        <f t="shared" si="2"/>
        <v>0</v>
      </c>
      <c r="S127" s="137">
        <v>0</v>
      </c>
      <c r="T127" s="138">
        <f t="shared" si="3"/>
        <v>0</v>
      </c>
      <c r="AR127" s="139" t="s">
        <v>149</v>
      </c>
      <c r="AT127" s="139" t="s">
        <v>146</v>
      </c>
      <c r="AU127" s="139" t="s">
        <v>76</v>
      </c>
      <c r="AY127" s="13" t="s">
        <v>143</v>
      </c>
      <c r="BE127" s="140">
        <f t="shared" si="4"/>
        <v>0</v>
      </c>
      <c r="BF127" s="140">
        <f t="shared" si="5"/>
        <v>0</v>
      </c>
      <c r="BG127" s="140">
        <f t="shared" si="6"/>
        <v>0</v>
      </c>
      <c r="BH127" s="140">
        <f t="shared" si="7"/>
        <v>0</v>
      </c>
      <c r="BI127" s="140">
        <f t="shared" si="8"/>
        <v>0</v>
      </c>
      <c r="BJ127" s="13" t="s">
        <v>76</v>
      </c>
      <c r="BK127" s="140">
        <f t="shared" si="9"/>
        <v>0</v>
      </c>
      <c r="BL127" s="13" t="s">
        <v>149</v>
      </c>
      <c r="BM127" s="139" t="s">
        <v>149</v>
      </c>
    </row>
    <row r="128" spans="2:65" s="1" customFormat="1" ht="16.5" customHeight="1">
      <c r="B128" s="128"/>
      <c r="C128" s="129" t="s">
        <v>13</v>
      </c>
      <c r="D128" s="129" t="s">
        <v>146</v>
      </c>
      <c r="E128" s="130" t="s">
        <v>651</v>
      </c>
      <c r="F128" s="131" t="s">
        <v>652</v>
      </c>
      <c r="G128" s="132" t="s">
        <v>195</v>
      </c>
      <c r="H128" s="133">
        <v>1.2</v>
      </c>
      <c r="I128" s="134">
        <v>0</v>
      </c>
      <c r="J128" s="134">
        <f t="shared" si="0"/>
        <v>0</v>
      </c>
      <c r="K128" s="131" t="s">
        <v>1</v>
      </c>
      <c r="L128" s="25"/>
      <c r="M128" s="135" t="s">
        <v>1</v>
      </c>
      <c r="N128" s="136" t="s">
        <v>33</v>
      </c>
      <c r="O128" s="137">
        <v>0</v>
      </c>
      <c r="P128" s="137">
        <f t="shared" si="1"/>
        <v>0</v>
      </c>
      <c r="Q128" s="137">
        <v>0</v>
      </c>
      <c r="R128" s="137">
        <f t="shared" si="2"/>
        <v>0</v>
      </c>
      <c r="S128" s="137">
        <v>0</v>
      </c>
      <c r="T128" s="138">
        <f t="shared" si="3"/>
        <v>0</v>
      </c>
      <c r="AR128" s="139" t="s">
        <v>149</v>
      </c>
      <c r="AT128" s="139" t="s">
        <v>146</v>
      </c>
      <c r="AU128" s="139" t="s">
        <v>76</v>
      </c>
      <c r="AY128" s="13" t="s">
        <v>143</v>
      </c>
      <c r="BE128" s="140">
        <f t="shared" si="4"/>
        <v>0</v>
      </c>
      <c r="BF128" s="140">
        <f t="shared" si="5"/>
        <v>0</v>
      </c>
      <c r="BG128" s="140">
        <f t="shared" si="6"/>
        <v>0</v>
      </c>
      <c r="BH128" s="140">
        <f t="shared" si="7"/>
        <v>0</v>
      </c>
      <c r="BI128" s="140">
        <f t="shared" si="8"/>
        <v>0</v>
      </c>
      <c r="BJ128" s="13" t="s">
        <v>76</v>
      </c>
      <c r="BK128" s="140">
        <f t="shared" si="9"/>
        <v>0</v>
      </c>
      <c r="BL128" s="13" t="s">
        <v>149</v>
      </c>
      <c r="BM128" s="139" t="s">
        <v>164</v>
      </c>
    </row>
    <row r="129" spans="2:65" s="1" customFormat="1" ht="16.5" customHeight="1">
      <c r="B129" s="128"/>
      <c r="C129" s="129" t="s">
        <v>103</v>
      </c>
      <c r="D129" s="129" t="s">
        <v>146</v>
      </c>
      <c r="E129" s="130" t="s">
        <v>653</v>
      </c>
      <c r="F129" s="131" t="s">
        <v>654</v>
      </c>
      <c r="G129" s="132" t="s">
        <v>195</v>
      </c>
      <c r="H129" s="133">
        <v>3.6</v>
      </c>
      <c r="I129" s="134">
        <v>0</v>
      </c>
      <c r="J129" s="134">
        <f t="shared" si="0"/>
        <v>0</v>
      </c>
      <c r="K129" s="131" t="s">
        <v>1</v>
      </c>
      <c r="L129" s="25"/>
      <c r="M129" s="135" t="s">
        <v>1</v>
      </c>
      <c r="N129" s="136" t="s">
        <v>33</v>
      </c>
      <c r="O129" s="137">
        <v>0</v>
      </c>
      <c r="P129" s="137">
        <f t="shared" si="1"/>
        <v>0</v>
      </c>
      <c r="Q129" s="137">
        <v>0</v>
      </c>
      <c r="R129" s="137">
        <f t="shared" si="2"/>
        <v>0</v>
      </c>
      <c r="S129" s="137">
        <v>0</v>
      </c>
      <c r="T129" s="138">
        <f t="shared" si="3"/>
        <v>0</v>
      </c>
      <c r="AR129" s="139" t="s">
        <v>149</v>
      </c>
      <c r="AT129" s="139" t="s">
        <v>146</v>
      </c>
      <c r="AU129" s="139" t="s">
        <v>76</v>
      </c>
      <c r="AY129" s="13" t="s">
        <v>143</v>
      </c>
      <c r="BE129" s="140">
        <f t="shared" si="4"/>
        <v>0</v>
      </c>
      <c r="BF129" s="140">
        <f t="shared" si="5"/>
        <v>0</v>
      </c>
      <c r="BG129" s="140">
        <f t="shared" si="6"/>
        <v>0</v>
      </c>
      <c r="BH129" s="140">
        <f t="shared" si="7"/>
        <v>0</v>
      </c>
      <c r="BI129" s="140">
        <f t="shared" si="8"/>
        <v>0</v>
      </c>
      <c r="BJ129" s="13" t="s">
        <v>76</v>
      </c>
      <c r="BK129" s="140">
        <f t="shared" si="9"/>
        <v>0</v>
      </c>
      <c r="BL129" s="13" t="s">
        <v>149</v>
      </c>
      <c r="BM129" s="139" t="s">
        <v>166</v>
      </c>
    </row>
    <row r="130" spans="2:65" s="1" customFormat="1" ht="24" customHeight="1">
      <c r="B130" s="128"/>
      <c r="C130" s="129" t="s">
        <v>106</v>
      </c>
      <c r="D130" s="129" t="s">
        <v>146</v>
      </c>
      <c r="E130" s="130" t="s">
        <v>547</v>
      </c>
      <c r="F130" s="131" t="s">
        <v>655</v>
      </c>
      <c r="G130" s="132" t="s">
        <v>521</v>
      </c>
      <c r="H130" s="133">
        <v>1</v>
      </c>
      <c r="I130" s="134">
        <v>0</v>
      </c>
      <c r="J130" s="134">
        <f t="shared" si="0"/>
        <v>0</v>
      </c>
      <c r="K130" s="131" t="s">
        <v>1</v>
      </c>
      <c r="L130" s="25"/>
      <c r="M130" s="135" t="s">
        <v>1</v>
      </c>
      <c r="N130" s="136" t="s">
        <v>33</v>
      </c>
      <c r="O130" s="137">
        <v>0</v>
      </c>
      <c r="P130" s="137">
        <f t="shared" si="1"/>
        <v>0</v>
      </c>
      <c r="Q130" s="137">
        <v>0</v>
      </c>
      <c r="R130" s="137">
        <f t="shared" si="2"/>
        <v>0</v>
      </c>
      <c r="S130" s="137">
        <v>0</v>
      </c>
      <c r="T130" s="138">
        <f t="shared" si="3"/>
        <v>0</v>
      </c>
      <c r="AR130" s="139" t="s">
        <v>149</v>
      </c>
      <c r="AT130" s="139" t="s">
        <v>146</v>
      </c>
      <c r="AU130" s="139" t="s">
        <v>76</v>
      </c>
      <c r="AY130" s="13" t="s">
        <v>143</v>
      </c>
      <c r="BE130" s="140">
        <f t="shared" si="4"/>
        <v>0</v>
      </c>
      <c r="BF130" s="140">
        <f t="shared" si="5"/>
        <v>0</v>
      </c>
      <c r="BG130" s="140">
        <f t="shared" si="6"/>
        <v>0</v>
      </c>
      <c r="BH130" s="140">
        <f t="shared" si="7"/>
        <v>0</v>
      </c>
      <c r="BI130" s="140">
        <f t="shared" si="8"/>
        <v>0</v>
      </c>
      <c r="BJ130" s="13" t="s">
        <v>76</v>
      </c>
      <c r="BK130" s="140">
        <f t="shared" si="9"/>
        <v>0</v>
      </c>
      <c r="BL130" s="13" t="s">
        <v>149</v>
      </c>
      <c r="BM130" s="139" t="s">
        <v>168</v>
      </c>
    </row>
    <row r="131" spans="2:65" s="1" customFormat="1" ht="24" customHeight="1">
      <c r="B131" s="128"/>
      <c r="C131" s="129" t="s">
        <v>109</v>
      </c>
      <c r="D131" s="129" t="s">
        <v>146</v>
      </c>
      <c r="E131" s="130" t="s">
        <v>615</v>
      </c>
      <c r="F131" s="131" t="s">
        <v>616</v>
      </c>
      <c r="G131" s="132" t="s">
        <v>345</v>
      </c>
      <c r="H131" s="133">
        <v>880.39</v>
      </c>
      <c r="I131" s="134">
        <v>0</v>
      </c>
      <c r="J131" s="134">
        <f t="shared" si="0"/>
        <v>0</v>
      </c>
      <c r="K131" s="131" t="s">
        <v>1</v>
      </c>
      <c r="L131" s="25"/>
      <c r="M131" s="135" t="s">
        <v>1</v>
      </c>
      <c r="N131" s="136" t="s">
        <v>33</v>
      </c>
      <c r="O131" s="137">
        <v>0</v>
      </c>
      <c r="P131" s="137">
        <f t="shared" si="1"/>
        <v>0</v>
      </c>
      <c r="Q131" s="137">
        <v>0</v>
      </c>
      <c r="R131" s="137">
        <f t="shared" si="2"/>
        <v>0</v>
      </c>
      <c r="S131" s="137">
        <v>0</v>
      </c>
      <c r="T131" s="138">
        <f t="shared" si="3"/>
        <v>0</v>
      </c>
      <c r="AR131" s="139" t="s">
        <v>149</v>
      </c>
      <c r="AT131" s="139" t="s">
        <v>146</v>
      </c>
      <c r="AU131" s="139" t="s">
        <v>76</v>
      </c>
      <c r="AY131" s="13" t="s">
        <v>143</v>
      </c>
      <c r="BE131" s="140">
        <f t="shared" si="4"/>
        <v>0</v>
      </c>
      <c r="BF131" s="140">
        <f t="shared" si="5"/>
        <v>0</v>
      </c>
      <c r="BG131" s="140">
        <f t="shared" si="6"/>
        <v>0</v>
      </c>
      <c r="BH131" s="140">
        <f t="shared" si="7"/>
        <v>0</v>
      </c>
      <c r="BI131" s="140">
        <f t="shared" si="8"/>
        <v>0</v>
      </c>
      <c r="BJ131" s="13" t="s">
        <v>76</v>
      </c>
      <c r="BK131" s="140">
        <f t="shared" si="9"/>
        <v>0</v>
      </c>
      <c r="BL131" s="13" t="s">
        <v>149</v>
      </c>
      <c r="BM131" s="139" t="s">
        <v>170</v>
      </c>
    </row>
    <row r="132" spans="2:65" s="11" customFormat="1" ht="25.9" customHeight="1">
      <c r="B132" s="116"/>
      <c r="D132" s="117" t="s">
        <v>67</v>
      </c>
      <c r="E132" s="118" t="s">
        <v>600</v>
      </c>
      <c r="F132" s="118" t="s">
        <v>601</v>
      </c>
      <c r="J132" s="119">
        <f>BK132</f>
        <v>0</v>
      </c>
      <c r="L132" s="116"/>
      <c r="M132" s="120"/>
      <c r="N132" s="121"/>
      <c r="O132" s="121"/>
      <c r="P132" s="122">
        <f>P133</f>
        <v>0</v>
      </c>
      <c r="Q132" s="121"/>
      <c r="R132" s="122">
        <f>R133</f>
        <v>0</v>
      </c>
      <c r="S132" s="121"/>
      <c r="T132" s="123">
        <f>T133</f>
        <v>0</v>
      </c>
      <c r="AR132" s="117" t="s">
        <v>76</v>
      </c>
      <c r="AT132" s="124" t="s">
        <v>67</v>
      </c>
      <c r="AU132" s="124" t="s">
        <v>68</v>
      </c>
      <c r="AY132" s="117" t="s">
        <v>143</v>
      </c>
      <c r="BK132" s="125">
        <f>BK133</f>
        <v>0</v>
      </c>
    </row>
    <row r="133" spans="2:65" s="1" customFormat="1" ht="16.5" customHeight="1">
      <c r="B133" s="128"/>
      <c r="C133" s="129" t="s">
        <v>112</v>
      </c>
      <c r="D133" s="129" t="s">
        <v>146</v>
      </c>
      <c r="E133" s="130" t="s">
        <v>617</v>
      </c>
      <c r="F133" s="131" t="s">
        <v>618</v>
      </c>
      <c r="G133" s="132" t="s">
        <v>521</v>
      </c>
      <c r="H133" s="133">
        <v>1</v>
      </c>
      <c r="I133" s="134">
        <v>0</v>
      </c>
      <c r="J133" s="134">
        <f>ROUND(I133*H133,2)</f>
        <v>0</v>
      </c>
      <c r="K133" s="131" t="s">
        <v>1</v>
      </c>
      <c r="L133" s="25"/>
      <c r="M133" s="141" t="s">
        <v>1</v>
      </c>
      <c r="N133" s="142" t="s">
        <v>33</v>
      </c>
      <c r="O133" s="143">
        <v>0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39" t="s">
        <v>151</v>
      </c>
      <c r="AT133" s="139" t="s">
        <v>146</v>
      </c>
      <c r="AU133" s="139" t="s">
        <v>76</v>
      </c>
      <c r="AY133" s="13" t="s">
        <v>143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3" t="s">
        <v>76</v>
      </c>
      <c r="BK133" s="140">
        <f>ROUND(I133*H133,2)</f>
        <v>0</v>
      </c>
      <c r="BL133" s="13" t="s">
        <v>151</v>
      </c>
      <c r="BM133" s="139" t="s">
        <v>172</v>
      </c>
    </row>
    <row r="134" spans="2:65" s="1" customFormat="1" ht="6.95" customHeight="1">
      <c r="B134" s="37"/>
      <c r="C134" s="38"/>
      <c r="D134" s="38"/>
      <c r="E134" s="38"/>
      <c r="F134" s="38"/>
      <c r="G134" s="38"/>
      <c r="H134" s="38"/>
      <c r="I134" s="38"/>
      <c r="J134" s="38"/>
      <c r="K134" s="38"/>
      <c r="L134" s="25"/>
    </row>
  </sheetData>
  <autoFilter ref="C117:K133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9"/>
  <sheetViews>
    <sheetView showGridLines="0" topLeftCell="A125" workbookViewId="0">
      <selection activeCell="I125" sqref="I12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105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1:46" ht="24.95" customHeight="1">
      <c r="B4" s="16"/>
      <c r="D4" s="17" t="s">
        <v>118</v>
      </c>
      <c r="L4" s="16"/>
      <c r="M4" s="82" t="s">
        <v>10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2" t="s">
        <v>14</v>
      </c>
      <c r="L6" s="16"/>
    </row>
    <row r="7" spans="1:46" ht="16.5" customHeight="1">
      <c r="B7" s="16"/>
      <c r="E7" s="193" t="str">
        <f>'Rekapitulace stavby'!K6</f>
        <v>Hradec Králové ON - oprava (střešního pláště, ZTI, výplně otvorů)</v>
      </c>
      <c r="F7" s="194"/>
      <c r="G7" s="194"/>
      <c r="H7" s="194"/>
      <c r="L7" s="16"/>
    </row>
    <row r="8" spans="1:46" s="1" customFormat="1" ht="12" customHeight="1">
      <c r="B8" s="25"/>
      <c r="D8" s="22" t="s">
        <v>119</v>
      </c>
      <c r="L8" s="25"/>
    </row>
    <row r="9" spans="1:46" s="1" customFormat="1" ht="36.950000000000003" customHeight="1">
      <c r="B9" s="25"/>
      <c r="E9" s="175" t="s">
        <v>656</v>
      </c>
      <c r="F9" s="192"/>
      <c r="G9" s="192"/>
      <c r="H9" s="192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1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5">
        <f>'Rekapitulace stavby'!AN8</f>
        <v>43913</v>
      </c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20</v>
      </c>
      <c r="I14" s="22" t="s">
        <v>21</v>
      </c>
      <c r="J14" s="20" t="str">
        <f>IF('Rekapitulace stavby'!AN10="","",'Rekapitulace stavby'!AN10)</f>
        <v/>
      </c>
      <c r="L14" s="25"/>
    </row>
    <row r="15" spans="1:46" s="1" customFormat="1" ht="18" customHeight="1">
      <c r="B15" s="25"/>
      <c r="E15" s="20" t="str">
        <f>IF('Rekapitulace stavby'!E11="","",'Rekapitulace stavby'!E11)</f>
        <v xml:space="preserve"> </v>
      </c>
      <c r="I15" s="22" t="s">
        <v>22</v>
      </c>
      <c r="J15" s="20" t="str">
        <f>IF('Rekapitulace stavby'!AN11="","",'Rekapitulace stavby'!AN11)</f>
        <v/>
      </c>
      <c r="L15" s="25"/>
    </row>
    <row r="16" spans="1:46" s="1" customFormat="1" ht="6.95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'Rekapitulace stavby'!AN13</f>
        <v/>
      </c>
      <c r="L17" s="25"/>
    </row>
    <row r="18" spans="2:12" s="1" customFormat="1" ht="18" customHeight="1">
      <c r="B18" s="25"/>
      <c r="E18" s="188" t="str">
        <f>'Rekapitulace stavby'!E14</f>
        <v xml:space="preserve"> </v>
      </c>
      <c r="F18" s="188"/>
      <c r="G18" s="188"/>
      <c r="H18" s="188"/>
      <c r="I18" s="22" t="s">
        <v>22</v>
      </c>
      <c r="J18" s="2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22</v>
      </c>
      <c r="J21" s="20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21</v>
      </c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 t="str">
        <f>IF('Rekapitulace stavby'!E20="","",'Rekapitulace stavby'!E20)</f>
        <v xml:space="preserve"> </v>
      </c>
      <c r="I24" s="22" t="s">
        <v>22</v>
      </c>
      <c r="J24" s="20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3"/>
      <c r="E27" s="183" t="s">
        <v>1</v>
      </c>
      <c r="F27" s="183"/>
      <c r="G27" s="183"/>
      <c r="H27" s="183"/>
      <c r="L27" s="83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4" t="s">
        <v>28</v>
      </c>
      <c r="J30" s="59">
        <f>ROUND(J123,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85" t="s">
        <v>32</v>
      </c>
      <c r="E33" s="22" t="s">
        <v>33</v>
      </c>
      <c r="F33" s="86">
        <f>ROUND((SUM(BE123:BE148)),  2)</f>
        <v>0</v>
      </c>
      <c r="I33" s="87">
        <v>0.21</v>
      </c>
      <c r="J33" s="86">
        <f>ROUND(((SUM(BE123:BE148))*I33),  2)</f>
        <v>0</v>
      </c>
      <c r="L33" s="25"/>
    </row>
    <row r="34" spans="2:12" s="1" customFormat="1" ht="14.45" customHeight="1">
      <c r="B34" s="25"/>
      <c r="E34" s="22" t="s">
        <v>34</v>
      </c>
      <c r="F34" s="86">
        <f>ROUND((SUM(BF123:BF148)),  2)</f>
        <v>0</v>
      </c>
      <c r="I34" s="87">
        <v>0.15</v>
      </c>
      <c r="J34" s="86">
        <f>ROUND(((SUM(BF123:BF148))*I34),  2)</f>
        <v>0</v>
      </c>
      <c r="L34" s="25"/>
    </row>
    <row r="35" spans="2:12" s="1" customFormat="1" ht="14.45" hidden="1" customHeight="1">
      <c r="B35" s="25"/>
      <c r="E35" s="22" t="s">
        <v>35</v>
      </c>
      <c r="F35" s="86">
        <f>ROUND((SUM(BG123:BG148)),  2)</f>
        <v>0</v>
      </c>
      <c r="I35" s="87">
        <v>0.21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86">
        <f>ROUND((SUM(BH123:BH148)),  2)</f>
        <v>0</v>
      </c>
      <c r="I36" s="87">
        <v>0.15</v>
      </c>
      <c r="J36" s="86">
        <f>0</f>
        <v>0</v>
      </c>
      <c r="L36" s="25"/>
    </row>
    <row r="37" spans="2:12" s="1" customFormat="1" ht="14.45" hidden="1" customHeight="1">
      <c r="B37" s="25"/>
      <c r="E37" s="22" t="s">
        <v>37</v>
      </c>
      <c r="F37" s="86">
        <f>ROUND((SUM(BI123:BI148)),  2)</f>
        <v>0</v>
      </c>
      <c r="I37" s="87">
        <v>0</v>
      </c>
      <c r="J37" s="86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38</v>
      </c>
      <c r="E39" s="50"/>
      <c r="F39" s="50"/>
      <c r="G39" s="90" t="s">
        <v>39</v>
      </c>
      <c r="H39" s="91" t="s">
        <v>40</v>
      </c>
      <c r="I39" s="50"/>
      <c r="J39" s="92">
        <f>SUM(J30:J37)</f>
        <v>0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41</v>
      </c>
      <c r="E50" s="35"/>
      <c r="F50" s="35"/>
      <c r="G50" s="34" t="s">
        <v>42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43</v>
      </c>
      <c r="E61" s="27"/>
      <c r="F61" s="94" t="s">
        <v>44</v>
      </c>
      <c r="G61" s="36" t="s">
        <v>43</v>
      </c>
      <c r="H61" s="27"/>
      <c r="I61" s="27"/>
      <c r="J61" s="95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45</v>
      </c>
      <c r="E65" s="35"/>
      <c r="F65" s="35"/>
      <c r="G65" s="34" t="s">
        <v>46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43</v>
      </c>
      <c r="E76" s="27"/>
      <c r="F76" s="94" t="s">
        <v>44</v>
      </c>
      <c r="G76" s="36" t="s">
        <v>43</v>
      </c>
      <c r="H76" s="27"/>
      <c r="I76" s="27"/>
      <c r="J76" s="95" t="s">
        <v>44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121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93" t="str">
        <f>E7</f>
        <v>Hradec Králové ON - oprava (střešního pláště, ZTI, výplně otvorů)</v>
      </c>
      <c r="F85" s="194"/>
      <c r="G85" s="194"/>
      <c r="H85" s="194"/>
      <c r="L85" s="25"/>
    </row>
    <row r="86" spans="2:47" s="1" customFormat="1" ht="12" customHeight="1">
      <c r="B86" s="25"/>
      <c r="C86" s="22" t="s">
        <v>119</v>
      </c>
      <c r="L86" s="25"/>
    </row>
    <row r="87" spans="2:47" s="1" customFormat="1" ht="16.5" customHeight="1">
      <c r="B87" s="25"/>
      <c r="E87" s="175" t="str">
        <f>E9</f>
        <v>10 - střecha 6</v>
      </c>
      <c r="F87" s="192"/>
      <c r="G87" s="192"/>
      <c r="H87" s="192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 </v>
      </c>
      <c r="I89" s="22" t="s">
        <v>19</v>
      </c>
      <c r="J89" s="45">
        <f>IF(J12="","",J12)</f>
        <v>43913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122</v>
      </c>
      <c r="D94" s="88"/>
      <c r="E94" s="88"/>
      <c r="F94" s="88"/>
      <c r="G94" s="88"/>
      <c r="H94" s="88"/>
      <c r="I94" s="88"/>
      <c r="J94" s="97" t="s">
        <v>123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124</v>
      </c>
      <c r="J96" s="59">
        <f>J123</f>
        <v>0</v>
      </c>
      <c r="L96" s="25"/>
      <c r="AU96" s="13" t="s">
        <v>125</v>
      </c>
    </row>
    <row r="97" spans="2:12" s="8" customFormat="1" ht="24.95" customHeight="1">
      <c r="B97" s="99"/>
      <c r="D97" s="100" t="s">
        <v>657</v>
      </c>
      <c r="E97" s="101"/>
      <c r="F97" s="101"/>
      <c r="G97" s="101"/>
      <c r="H97" s="101"/>
      <c r="I97" s="101"/>
      <c r="J97" s="102">
        <f>J124</f>
        <v>0</v>
      </c>
      <c r="L97" s="99"/>
    </row>
    <row r="98" spans="2:12" s="8" customFormat="1" ht="24.95" customHeight="1">
      <c r="B98" s="99"/>
      <c r="D98" s="100" t="s">
        <v>658</v>
      </c>
      <c r="E98" s="101"/>
      <c r="F98" s="101"/>
      <c r="G98" s="101"/>
      <c r="H98" s="101"/>
      <c r="I98" s="101"/>
      <c r="J98" s="102">
        <f>J126</f>
        <v>0</v>
      </c>
      <c r="L98" s="99"/>
    </row>
    <row r="99" spans="2:12" s="8" customFormat="1" ht="24.95" customHeight="1">
      <c r="B99" s="99"/>
      <c r="D99" s="100" t="s">
        <v>516</v>
      </c>
      <c r="E99" s="101"/>
      <c r="F99" s="101"/>
      <c r="G99" s="101"/>
      <c r="H99" s="101"/>
      <c r="I99" s="101"/>
      <c r="J99" s="102">
        <f>J128</f>
        <v>0</v>
      </c>
      <c r="L99" s="99"/>
    </row>
    <row r="100" spans="2:12" s="8" customFormat="1" ht="24.95" customHeight="1">
      <c r="B100" s="99"/>
      <c r="D100" s="100" t="s">
        <v>555</v>
      </c>
      <c r="E100" s="101"/>
      <c r="F100" s="101"/>
      <c r="G100" s="101"/>
      <c r="H100" s="101"/>
      <c r="I100" s="101"/>
      <c r="J100" s="102">
        <f>J131</f>
        <v>0</v>
      </c>
      <c r="L100" s="99"/>
    </row>
    <row r="101" spans="2:12" s="8" customFormat="1" ht="24.95" customHeight="1">
      <c r="B101" s="99"/>
      <c r="D101" s="100" t="s">
        <v>517</v>
      </c>
      <c r="E101" s="101"/>
      <c r="F101" s="101"/>
      <c r="G101" s="101"/>
      <c r="H101" s="101"/>
      <c r="I101" s="101"/>
      <c r="J101" s="102">
        <f>J140</f>
        <v>0</v>
      </c>
      <c r="L101" s="99"/>
    </row>
    <row r="102" spans="2:12" s="8" customFormat="1" ht="24.95" customHeight="1">
      <c r="B102" s="99"/>
      <c r="D102" s="100" t="s">
        <v>621</v>
      </c>
      <c r="E102" s="101"/>
      <c r="F102" s="101"/>
      <c r="G102" s="101"/>
      <c r="H102" s="101"/>
      <c r="I102" s="101"/>
      <c r="J102" s="102">
        <f>J145</f>
        <v>0</v>
      </c>
      <c r="L102" s="99"/>
    </row>
    <row r="103" spans="2:12" s="8" customFormat="1" ht="24.95" customHeight="1">
      <c r="B103" s="99"/>
      <c r="D103" s="100" t="s">
        <v>557</v>
      </c>
      <c r="E103" s="101"/>
      <c r="F103" s="101"/>
      <c r="G103" s="101"/>
      <c r="H103" s="101"/>
      <c r="I103" s="101"/>
      <c r="J103" s="102">
        <f>J147</f>
        <v>0</v>
      </c>
      <c r="L103" s="99"/>
    </row>
    <row r="104" spans="2:12" s="1" customFormat="1" ht="21.75" customHeight="1">
      <c r="B104" s="25"/>
      <c r="L104" s="25"/>
    </row>
    <row r="105" spans="2:12" s="1" customFormat="1" ht="6.95" customHeight="1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25"/>
    </row>
    <row r="109" spans="2:12" s="1" customFormat="1" ht="6.95" customHeight="1"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25"/>
    </row>
    <row r="110" spans="2:12" s="1" customFormat="1" ht="24.95" customHeight="1">
      <c r="B110" s="25"/>
      <c r="C110" s="17" t="s">
        <v>128</v>
      </c>
      <c r="L110" s="25"/>
    </row>
    <row r="111" spans="2:12" s="1" customFormat="1" ht="6.95" customHeight="1">
      <c r="B111" s="25"/>
      <c r="L111" s="25"/>
    </row>
    <row r="112" spans="2:12" s="1" customFormat="1" ht="12" customHeight="1">
      <c r="B112" s="25"/>
      <c r="C112" s="22" t="s">
        <v>14</v>
      </c>
      <c r="L112" s="25"/>
    </row>
    <row r="113" spans="2:65" s="1" customFormat="1" ht="16.5" customHeight="1">
      <c r="B113" s="25"/>
      <c r="E113" s="193" t="str">
        <f>E7</f>
        <v>Hradec Králové ON - oprava (střešního pláště, ZTI, výplně otvorů)</v>
      </c>
      <c r="F113" s="194"/>
      <c r="G113" s="194"/>
      <c r="H113" s="194"/>
      <c r="L113" s="25"/>
    </row>
    <row r="114" spans="2:65" s="1" customFormat="1" ht="12" customHeight="1">
      <c r="B114" s="25"/>
      <c r="C114" s="22" t="s">
        <v>119</v>
      </c>
      <c r="L114" s="25"/>
    </row>
    <row r="115" spans="2:65" s="1" customFormat="1" ht="16.5" customHeight="1">
      <c r="B115" s="25"/>
      <c r="E115" s="175" t="str">
        <f>E9</f>
        <v>10 - střecha 6</v>
      </c>
      <c r="F115" s="192"/>
      <c r="G115" s="192"/>
      <c r="H115" s="192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17</v>
      </c>
      <c r="F117" s="20" t="str">
        <f>F12</f>
        <v xml:space="preserve"> </v>
      </c>
      <c r="I117" s="22" t="s">
        <v>19</v>
      </c>
      <c r="J117" s="45">
        <f>IF(J12="","",J12)</f>
        <v>43913</v>
      </c>
      <c r="L117" s="25"/>
    </row>
    <row r="118" spans="2:65" s="1" customFormat="1" ht="6.95" customHeight="1">
      <c r="B118" s="25"/>
      <c r="L118" s="25"/>
    </row>
    <row r="119" spans="2:65" s="1" customFormat="1" ht="15.2" customHeight="1">
      <c r="B119" s="25"/>
      <c r="C119" s="22" t="s">
        <v>20</v>
      </c>
      <c r="F119" s="20" t="str">
        <f>E15</f>
        <v xml:space="preserve"> </v>
      </c>
      <c r="I119" s="22" t="s">
        <v>24</v>
      </c>
      <c r="J119" s="23" t="str">
        <f>E21</f>
        <v xml:space="preserve"> </v>
      </c>
      <c r="L119" s="25"/>
    </row>
    <row r="120" spans="2:65" s="1" customFormat="1" ht="15.2" customHeight="1">
      <c r="B120" s="25"/>
      <c r="C120" s="22" t="s">
        <v>23</v>
      </c>
      <c r="F120" s="20" t="str">
        <f>IF(E18="","",E18)</f>
        <v xml:space="preserve"> </v>
      </c>
      <c r="I120" s="22" t="s">
        <v>26</v>
      </c>
      <c r="J120" s="23" t="str">
        <f>E24</f>
        <v xml:space="preserve"> 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07"/>
      <c r="C122" s="108" t="s">
        <v>129</v>
      </c>
      <c r="D122" s="109" t="s">
        <v>53</v>
      </c>
      <c r="E122" s="109" t="s">
        <v>49</v>
      </c>
      <c r="F122" s="109" t="s">
        <v>50</v>
      </c>
      <c r="G122" s="109" t="s">
        <v>130</v>
      </c>
      <c r="H122" s="109" t="s">
        <v>131</v>
      </c>
      <c r="I122" s="109" t="s">
        <v>132</v>
      </c>
      <c r="J122" s="110" t="s">
        <v>123</v>
      </c>
      <c r="K122" s="111" t="s">
        <v>133</v>
      </c>
      <c r="L122" s="107"/>
      <c r="M122" s="52" t="s">
        <v>1</v>
      </c>
      <c r="N122" s="53" t="s">
        <v>32</v>
      </c>
      <c r="O122" s="53" t="s">
        <v>134</v>
      </c>
      <c r="P122" s="53" t="s">
        <v>135</v>
      </c>
      <c r="Q122" s="53" t="s">
        <v>136</v>
      </c>
      <c r="R122" s="53" t="s">
        <v>137</v>
      </c>
      <c r="S122" s="53" t="s">
        <v>138</v>
      </c>
      <c r="T122" s="54" t="s">
        <v>139</v>
      </c>
    </row>
    <row r="123" spans="2:65" s="1" customFormat="1" ht="22.9" customHeight="1">
      <c r="B123" s="25"/>
      <c r="C123" s="57" t="s">
        <v>140</v>
      </c>
      <c r="J123" s="112">
        <f>BK123</f>
        <v>0</v>
      </c>
      <c r="L123" s="25"/>
      <c r="M123" s="55"/>
      <c r="N123" s="46"/>
      <c r="O123" s="46"/>
      <c r="P123" s="113">
        <f>P124+P126+P128+P131+P140+P145+P147</f>
        <v>0</v>
      </c>
      <c r="Q123" s="46"/>
      <c r="R123" s="113">
        <f>R124+R126+R128+R131+R140+R145+R147</f>
        <v>0</v>
      </c>
      <c r="S123" s="46"/>
      <c r="T123" s="114">
        <f>T124+T126+T128+T131+T140+T145+T147</f>
        <v>0</v>
      </c>
      <c r="AT123" s="13" t="s">
        <v>67</v>
      </c>
      <c r="AU123" s="13" t="s">
        <v>125</v>
      </c>
      <c r="BK123" s="115">
        <f>BK124+BK126+BK128+BK131+BK140+BK145+BK147</f>
        <v>0</v>
      </c>
    </row>
    <row r="124" spans="2:65" s="11" customFormat="1" ht="25.9" customHeight="1">
      <c r="B124" s="116"/>
      <c r="D124" s="117" t="s">
        <v>67</v>
      </c>
      <c r="E124" s="118" t="s">
        <v>152</v>
      </c>
      <c r="F124" s="118" t="s">
        <v>241</v>
      </c>
      <c r="J124" s="119">
        <f>BK124</f>
        <v>0</v>
      </c>
      <c r="L124" s="116"/>
      <c r="M124" s="120"/>
      <c r="N124" s="121"/>
      <c r="O124" s="121"/>
      <c r="P124" s="122">
        <f>P125</f>
        <v>0</v>
      </c>
      <c r="Q124" s="121"/>
      <c r="R124" s="122">
        <f>R125</f>
        <v>0</v>
      </c>
      <c r="S124" s="121"/>
      <c r="T124" s="123">
        <f>T125</f>
        <v>0</v>
      </c>
      <c r="AR124" s="117" t="s">
        <v>76</v>
      </c>
      <c r="AT124" s="124" t="s">
        <v>67</v>
      </c>
      <c r="AU124" s="124" t="s">
        <v>68</v>
      </c>
      <c r="AY124" s="117" t="s">
        <v>143</v>
      </c>
      <c r="BK124" s="125">
        <f>BK125</f>
        <v>0</v>
      </c>
    </row>
    <row r="125" spans="2:65" s="1" customFormat="1" ht="16.5" customHeight="1">
      <c r="B125" s="128"/>
      <c r="C125" s="129" t="s">
        <v>76</v>
      </c>
      <c r="D125" s="129" t="s">
        <v>146</v>
      </c>
      <c r="E125" s="130" t="s">
        <v>659</v>
      </c>
      <c r="F125" s="131" t="s">
        <v>660</v>
      </c>
      <c r="G125" s="132" t="s">
        <v>292</v>
      </c>
      <c r="H125" s="133">
        <v>2.52</v>
      </c>
      <c r="I125" s="134">
        <v>0</v>
      </c>
      <c r="J125" s="134">
        <f>ROUND(I125*H125,2)</f>
        <v>0</v>
      </c>
      <c r="K125" s="131" t="s">
        <v>1</v>
      </c>
      <c r="L125" s="25"/>
      <c r="M125" s="135" t="s">
        <v>1</v>
      </c>
      <c r="N125" s="136" t="s">
        <v>33</v>
      </c>
      <c r="O125" s="137">
        <v>0</v>
      </c>
      <c r="P125" s="137">
        <f>O125*H125</f>
        <v>0</v>
      </c>
      <c r="Q125" s="137">
        <v>0</v>
      </c>
      <c r="R125" s="137">
        <f>Q125*H125</f>
        <v>0</v>
      </c>
      <c r="S125" s="137">
        <v>0</v>
      </c>
      <c r="T125" s="138">
        <f>S125*H125</f>
        <v>0</v>
      </c>
      <c r="AR125" s="139" t="s">
        <v>151</v>
      </c>
      <c r="AT125" s="139" t="s">
        <v>146</v>
      </c>
      <c r="AU125" s="139" t="s">
        <v>76</v>
      </c>
      <c r="AY125" s="13" t="s">
        <v>143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3" t="s">
        <v>76</v>
      </c>
      <c r="BK125" s="140">
        <f>ROUND(I125*H125,2)</f>
        <v>0</v>
      </c>
      <c r="BL125" s="13" t="s">
        <v>151</v>
      </c>
      <c r="BM125" s="139" t="s">
        <v>78</v>
      </c>
    </row>
    <row r="126" spans="2:65" s="11" customFormat="1" ht="25.9" customHeight="1">
      <c r="B126" s="116"/>
      <c r="D126" s="117" t="s">
        <v>67</v>
      </c>
      <c r="E126" s="118" t="s">
        <v>285</v>
      </c>
      <c r="F126" s="118" t="s">
        <v>661</v>
      </c>
      <c r="J126" s="119">
        <f>BK126</f>
        <v>0</v>
      </c>
      <c r="L126" s="116"/>
      <c r="M126" s="120"/>
      <c r="N126" s="121"/>
      <c r="O126" s="121"/>
      <c r="P126" s="122">
        <f>P127</f>
        <v>0</v>
      </c>
      <c r="Q126" s="121"/>
      <c r="R126" s="122">
        <f>R127</f>
        <v>0</v>
      </c>
      <c r="S126" s="121"/>
      <c r="T126" s="123">
        <f>T127</f>
        <v>0</v>
      </c>
      <c r="AR126" s="117" t="s">
        <v>76</v>
      </c>
      <c r="AT126" s="124" t="s">
        <v>67</v>
      </c>
      <c r="AU126" s="124" t="s">
        <v>68</v>
      </c>
      <c r="AY126" s="117" t="s">
        <v>143</v>
      </c>
      <c r="BK126" s="125">
        <f>BK127</f>
        <v>0</v>
      </c>
    </row>
    <row r="127" spans="2:65" s="1" customFormat="1" ht="16.5" customHeight="1">
      <c r="B127" s="128"/>
      <c r="C127" s="129" t="s">
        <v>78</v>
      </c>
      <c r="D127" s="129" t="s">
        <v>146</v>
      </c>
      <c r="E127" s="130" t="s">
        <v>662</v>
      </c>
      <c r="F127" s="131" t="s">
        <v>663</v>
      </c>
      <c r="G127" s="132" t="s">
        <v>292</v>
      </c>
      <c r="H127" s="133">
        <v>16.8</v>
      </c>
      <c r="I127" s="134">
        <v>0</v>
      </c>
      <c r="J127" s="134">
        <f>ROUND(I127*H127,2)</f>
        <v>0</v>
      </c>
      <c r="K127" s="131" t="s">
        <v>1</v>
      </c>
      <c r="L127" s="25"/>
      <c r="M127" s="135" t="s">
        <v>1</v>
      </c>
      <c r="N127" s="136" t="s">
        <v>33</v>
      </c>
      <c r="O127" s="137">
        <v>0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151</v>
      </c>
      <c r="AT127" s="139" t="s">
        <v>146</v>
      </c>
      <c r="AU127" s="139" t="s">
        <v>76</v>
      </c>
      <c r="AY127" s="13" t="s">
        <v>143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3" t="s">
        <v>76</v>
      </c>
      <c r="BK127" s="140">
        <f>ROUND(I127*H127,2)</f>
        <v>0</v>
      </c>
      <c r="BL127" s="13" t="s">
        <v>151</v>
      </c>
      <c r="BM127" s="139" t="s">
        <v>151</v>
      </c>
    </row>
    <row r="128" spans="2:65" s="11" customFormat="1" ht="25.9" customHeight="1">
      <c r="B128" s="116"/>
      <c r="D128" s="117" t="s">
        <v>67</v>
      </c>
      <c r="E128" s="118" t="s">
        <v>13</v>
      </c>
      <c r="F128" s="118" t="s">
        <v>518</v>
      </c>
      <c r="J128" s="119">
        <f>BK128</f>
        <v>0</v>
      </c>
      <c r="L128" s="116"/>
      <c r="M128" s="120"/>
      <c r="N128" s="121"/>
      <c r="O128" s="121"/>
      <c r="P128" s="122">
        <f>SUM(P129:P130)</f>
        <v>0</v>
      </c>
      <c r="Q128" s="121"/>
      <c r="R128" s="122">
        <f>SUM(R129:R130)</f>
        <v>0</v>
      </c>
      <c r="S128" s="121"/>
      <c r="T128" s="123">
        <f>SUM(T129:T130)</f>
        <v>0</v>
      </c>
      <c r="AR128" s="117" t="s">
        <v>76</v>
      </c>
      <c r="AT128" s="124" t="s">
        <v>67</v>
      </c>
      <c r="AU128" s="124" t="s">
        <v>68</v>
      </c>
      <c r="AY128" s="117" t="s">
        <v>143</v>
      </c>
      <c r="BK128" s="125">
        <f>SUM(BK129:BK130)</f>
        <v>0</v>
      </c>
    </row>
    <row r="129" spans="2:65" s="1" customFormat="1" ht="24" customHeight="1">
      <c r="B129" s="128"/>
      <c r="C129" s="129" t="s">
        <v>152</v>
      </c>
      <c r="D129" s="129" t="s">
        <v>146</v>
      </c>
      <c r="E129" s="130" t="s">
        <v>664</v>
      </c>
      <c r="F129" s="131" t="s">
        <v>665</v>
      </c>
      <c r="G129" s="132" t="s">
        <v>200</v>
      </c>
      <c r="H129" s="133">
        <v>0.6</v>
      </c>
      <c r="I129" s="134">
        <v>0</v>
      </c>
      <c r="J129" s="134">
        <f>ROUND(I129*H129,2)</f>
        <v>0</v>
      </c>
      <c r="K129" s="131" t="s">
        <v>1</v>
      </c>
      <c r="L129" s="25"/>
      <c r="M129" s="135" t="s">
        <v>1</v>
      </c>
      <c r="N129" s="136" t="s">
        <v>33</v>
      </c>
      <c r="O129" s="137">
        <v>0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151</v>
      </c>
      <c r="AT129" s="139" t="s">
        <v>146</v>
      </c>
      <c r="AU129" s="139" t="s">
        <v>76</v>
      </c>
      <c r="AY129" s="13" t="s">
        <v>143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3" t="s">
        <v>76</v>
      </c>
      <c r="BK129" s="140">
        <f>ROUND(I129*H129,2)</f>
        <v>0</v>
      </c>
      <c r="BL129" s="13" t="s">
        <v>151</v>
      </c>
      <c r="BM129" s="139" t="s">
        <v>154</v>
      </c>
    </row>
    <row r="130" spans="2:65" s="1" customFormat="1" ht="16.5" customHeight="1">
      <c r="B130" s="128"/>
      <c r="C130" s="129" t="s">
        <v>151</v>
      </c>
      <c r="D130" s="129" t="s">
        <v>146</v>
      </c>
      <c r="E130" s="130" t="s">
        <v>666</v>
      </c>
      <c r="F130" s="131" t="s">
        <v>667</v>
      </c>
      <c r="G130" s="132" t="s">
        <v>292</v>
      </c>
      <c r="H130" s="133">
        <v>16.8</v>
      </c>
      <c r="I130" s="134">
        <v>0</v>
      </c>
      <c r="J130" s="134">
        <f>ROUND(I130*H130,2)</f>
        <v>0</v>
      </c>
      <c r="K130" s="131" t="s">
        <v>1</v>
      </c>
      <c r="L130" s="25"/>
      <c r="M130" s="135" t="s">
        <v>1</v>
      </c>
      <c r="N130" s="136" t="s">
        <v>33</v>
      </c>
      <c r="O130" s="137">
        <v>0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AR130" s="139" t="s">
        <v>151</v>
      </c>
      <c r="AT130" s="139" t="s">
        <v>146</v>
      </c>
      <c r="AU130" s="139" t="s">
        <v>76</v>
      </c>
      <c r="AY130" s="13" t="s">
        <v>143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3" t="s">
        <v>76</v>
      </c>
      <c r="BK130" s="140">
        <f>ROUND(I130*H130,2)</f>
        <v>0</v>
      </c>
      <c r="BL130" s="13" t="s">
        <v>151</v>
      </c>
      <c r="BM130" s="139" t="s">
        <v>156</v>
      </c>
    </row>
    <row r="131" spans="2:65" s="11" customFormat="1" ht="25.9" customHeight="1">
      <c r="B131" s="116"/>
      <c r="D131" s="117" t="s">
        <v>67</v>
      </c>
      <c r="E131" s="118" t="s">
        <v>560</v>
      </c>
      <c r="F131" s="118" t="s">
        <v>561</v>
      </c>
      <c r="J131" s="119">
        <f>BK131</f>
        <v>0</v>
      </c>
      <c r="L131" s="116"/>
      <c r="M131" s="120"/>
      <c r="N131" s="121"/>
      <c r="O131" s="121"/>
      <c r="P131" s="122">
        <f>SUM(P132:P139)</f>
        <v>0</v>
      </c>
      <c r="Q131" s="121"/>
      <c r="R131" s="122">
        <f>SUM(R132:R139)</f>
        <v>0</v>
      </c>
      <c r="S131" s="121"/>
      <c r="T131" s="123">
        <f>SUM(T132:T139)</f>
        <v>0</v>
      </c>
      <c r="AR131" s="117" t="s">
        <v>78</v>
      </c>
      <c r="AT131" s="124" t="s">
        <v>67</v>
      </c>
      <c r="AU131" s="124" t="s">
        <v>68</v>
      </c>
      <c r="AY131" s="117" t="s">
        <v>143</v>
      </c>
      <c r="BK131" s="125">
        <f>SUM(BK132:BK139)</f>
        <v>0</v>
      </c>
    </row>
    <row r="132" spans="2:65" s="1" customFormat="1" ht="16.5" customHeight="1">
      <c r="B132" s="128"/>
      <c r="C132" s="129" t="s">
        <v>157</v>
      </c>
      <c r="D132" s="129" t="s">
        <v>146</v>
      </c>
      <c r="E132" s="130" t="s">
        <v>605</v>
      </c>
      <c r="F132" s="131" t="s">
        <v>606</v>
      </c>
      <c r="G132" s="132" t="s">
        <v>292</v>
      </c>
      <c r="H132" s="133">
        <v>344.4</v>
      </c>
      <c r="I132" s="134">
        <v>0</v>
      </c>
      <c r="J132" s="134">
        <f t="shared" ref="J132:J139" si="0">ROUND(I132*H132,2)</f>
        <v>0</v>
      </c>
      <c r="K132" s="131" t="s">
        <v>1</v>
      </c>
      <c r="L132" s="25"/>
      <c r="M132" s="135" t="s">
        <v>1</v>
      </c>
      <c r="N132" s="136" t="s">
        <v>33</v>
      </c>
      <c r="O132" s="137">
        <v>0</v>
      </c>
      <c r="P132" s="137">
        <f t="shared" ref="P132:P139" si="1">O132*H132</f>
        <v>0</v>
      </c>
      <c r="Q132" s="137">
        <v>0</v>
      </c>
      <c r="R132" s="137">
        <f t="shared" ref="R132:R139" si="2">Q132*H132</f>
        <v>0</v>
      </c>
      <c r="S132" s="137">
        <v>0</v>
      </c>
      <c r="T132" s="138">
        <f t="shared" ref="T132:T139" si="3">S132*H132</f>
        <v>0</v>
      </c>
      <c r="AR132" s="139" t="s">
        <v>149</v>
      </c>
      <c r="AT132" s="139" t="s">
        <v>146</v>
      </c>
      <c r="AU132" s="139" t="s">
        <v>76</v>
      </c>
      <c r="AY132" s="13" t="s">
        <v>143</v>
      </c>
      <c r="BE132" s="140">
        <f t="shared" ref="BE132:BE139" si="4">IF(N132="základní",J132,0)</f>
        <v>0</v>
      </c>
      <c r="BF132" s="140">
        <f t="shared" ref="BF132:BF139" si="5">IF(N132="snížená",J132,0)</f>
        <v>0</v>
      </c>
      <c r="BG132" s="140">
        <f t="shared" ref="BG132:BG139" si="6">IF(N132="zákl. přenesená",J132,0)</f>
        <v>0</v>
      </c>
      <c r="BH132" s="140">
        <f t="shared" ref="BH132:BH139" si="7">IF(N132="sníž. přenesená",J132,0)</f>
        <v>0</v>
      </c>
      <c r="BI132" s="140">
        <f t="shared" ref="BI132:BI139" si="8">IF(N132="nulová",J132,0)</f>
        <v>0</v>
      </c>
      <c r="BJ132" s="13" t="s">
        <v>76</v>
      </c>
      <c r="BK132" s="140">
        <f t="shared" ref="BK132:BK139" si="9">ROUND(I132*H132,2)</f>
        <v>0</v>
      </c>
      <c r="BL132" s="13" t="s">
        <v>149</v>
      </c>
      <c r="BM132" s="139" t="s">
        <v>103</v>
      </c>
    </row>
    <row r="133" spans="2:65" s="1" customFormat="1" ht="24" customHeight="1">
      <c r="B133" s="128"/>
      <c r="C133" s="129" t="s">
        <v>154</v>
      </c>
      <c r="D133" s="129" t="s">
        <v>146</v>
      </c>
      <c r="E133" s="130" t="s">
        <v>607</v>
      </c>
      <c r="F133" s="131" t="s">
        <v>608</v>
      </c>
      <c r="G133" s="132" t="s">
        <v>292</v>
      </c>
      <c r="H133" s="133">
        <v>118.8</v>
      </c>
      <c r="I133" s="134">
        <v>0</v>
      </c>
      <c r="J133" s="134">
        <f t="shared" si="0"/>
        <v>0</v>
      </c>
      <c r="K133" s="131" t="s">
        <v>1</v>
      </c>
      <c r="L133" s="25"/>
      <c r="M133" s="135" t="s">
        <v>1</v>
      </c>
      <c r="N133" s="136" t="s">
        <v>33</v>
      </c>
      <c r="O133" s="137">
        <v>0</v>
      </c>
      <c r="P133" s="137">
        <f t="shared" si="1"/>
        <v>0</v>
      </c>
      <c r="Q133" s="137">
        <v>0</v>
      </c>
      <c r="R133" s="137">
        <f t="shared" si="2"/>
        <v>0</v>
      </c>
      <c r="S133" s="137">
        <v>0</v>
      </c>
      <c r="T133" s="138">
        <f t="shared" si="3"/>
        <v>0</v>
      </c>
      <c r="AR133" s="139" t="s">
        <v>149</v>
      </c>
      <c r="AT133" s="139" t="s">
        <v>146</v>
      </c>
      <c r="AU133" s="139" t="s">
        <v>76</v>
      </c>
      <c r="AY133" s="13" t="s">
        <v>143</v>
      </c>
      <c r="BE133" s="140">
        <f t="shared" si="4"/>
        <v>0</v>
      </c>
      <c r="BF133" s="140">
        <f t="shared" si="5"/>
        <v>0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3" t="s">
        <v>76</v>
      </c>
      <c r="BK133" s="140">
        <f t="shared" si="9"/>
        <v>0</v>
      </c>
      <c r="BL133" s="13" t="s">
        <v>149</v>
      </c>
      <c r="BM133" s="139" t="s">
        <v>109</v>
      </c>
    </row>
    <row r="134" spans="2:65" s="1" customFormat="1" ht="16.5" customHeight="1">
      <c r="B134" s="128"/>
      <c r="C134" s="129" t="s">
        <v>160</v>
      </c>
      <c r="D134" s="129" t="s">
        <v>146</v>
      </c>
      <c r="E134" s="130" t="s">
        <v>574</v>
      </c>
      <c r="F134" s="131" t="s">
        <v>668</v>
      </c>
      <c r="G134" s="132" t="s">
        <v>577</v>
      </c>
      <c r="H134" s="133">
        <v>3</v>
      </c>
      <c r="I134" s="134">
        <v>0</v>
      </c>
      <c r="J134" s="134">
        <f t="shared" si="0"/>
        <v>0</v>
      </c>
      <c r="K134" s="131" t="s">
        <v>1</v>
      </c>
      <c r="L134" s="25"/>
      <c r="M134" s="135" t="s">
        <v>1</v>
      </c>
      <c r="N134" s="136" t="s">
        <v>33</v>
      </c>
      <c r="O134" s="137">
        <v>0</v>
      </c>
      <c r="P134" s="137">
        <f t="shared" si="1"/>
        <v>0</v>
      </c>
      <c r="Q134" s="137">
        <v>0</v>
      </c>
      <c r="R134" s="137">
        <f t="shared" si="2"/>
        <v>0</v>
      </c>
      <c r="S134" s="137">
        <v>0</v>
      </c>
      <c r="T134" s="138">
        <f t="shared" si="3"/>
        <v>0</v>
      </c>
      <c r="AR134" s="139" t="s">
        <v>149</v>
      </c>
      <c r="AT134" s="139" t="s">
        <v>146</v>
      </c>
      <c r="AU134" s="139" t="s">
        <v>76</v>
      </c>
      <c r="AY134" s="13" t="s">
        <v>143</v>
      </c>
      <c r="BE134" s="140">
        <f t="shared" si="4"/>
        <v>0</v>
      </c>
      <c r="BF134" s="140">
        <f t="shared" si="5"/>
        <v>0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3" t="s">
        <v>76</v>
      </c>
      <c r="BK134" s="140">
        <f t="shared" si="9"/>
        <v>0</v>
      </c>
      <c r="BL134" s="13" t="s">
        <v>149</v>
      </c>
      <c r="BM134" s="139" t="s">
        <v>115</v>
      </c>
    </row>
    <row r="135" spans="2:65" s="1" customFormat="1" ht="16.5" customHeight="1">
      <c r="B135" s="128"/>
      <c r="C135" s="129" t="s">
        <v>156</v>
      </c>
      <c r="D135" s="129" t="s">
        <v>146</v>
      </c>
      <c r="E135" s="130" t="s">
        <v>575</v>
      </c>
      <c r="F135" s="131" t="s">
        <v>609</v>
      </c>
      <c r="G135" s="132" t="s">
        <v>577</v>
      </c>
      <c r="H135" s="133">
        <v>5</v>
      </c>
      <c r="I135" s="134">
        <v>0</v>
      </c>
      <c r="J135" s="134">
        <f t="shared" si="0"/>
        <v>0</v>
      </c>
      <c r="K135" s="131" t="s">
        <v>1</v>
      </c>
      <c r="L135" s="25"/>
      <c r="M135" s="135" t="s">
        <v>1</v>
      </c>
      <c r="N135" s="136" t="s">
        <v>33</v>
      </c>
      <c r="O135" s="137">
        <v>0</v>
      </c>
      <c r="P135" s="137">
        <f t="shared" si="1"/>
        <v>0</v>
      </c>
      <c r="Q135" s="137">
        <v>0</v>
      </c>
      <c r="R135" s="137">
        <f t="shared" si="2"/>
        <v>0</v>
      </c>
      <c r="S135" s="137">
        <v>0</v>
      </c>
      <c r="T135" s="138">
        <f t="shared" si="3"/>
        <v>0</v>
      </c>
      <c r="AR135" s="139" t="s">
        <v>149</v>
      </c>
      <c r="AT135" s="139" t="s">
        <v>146</v>
      </c>
      <c r="AU135" s="139" t="s">
        <v>76</v>
      </c>
      <c r="AY135" s="13" t="s">
        <v>143</v>
      </c>
      <c r="BE135" s="140">
        <f t="shared" si="4"/>
        <v>0</v>
      </c>
      <c r="BF135" s="140">
        <f t="shared" si="5"/>
        <v>0</v>
      </c>
      <c r="BG135" s="140">
        <f t="shared" si="6"/>
        <v>0</v>
      </c>
      <c r="BH135" s="140">
        <f t="shared" si="7"/>
        <v>0</v>
      </c>
      <c r="BI135" s="140">
        <f t="shared" si="8"/>
        <v>0</v>
      </c>
      <c r="BJ135" s="13" t="s">
        <v>76</v>
      </c>
      <c r="BK135" s="140">
        <f t="shared" si="9"/>
        <v>0</v>
      </c>
      <c r="BL135" s="13" t="s">
        <v>149</v>
      </c>
      <c r="BM135" s="139" t="s">
        <v>149</v>
      </c>
    </row>
    <row r="136" spans="2:65" s="1" customFormat="1" ht="16.5" customHeight="1">
      <c r="B136" s="128"/>
      <c r="C136" s="129" t="s">
        <v>13</v>
      </c>
      <c r="D136" s="129" t="s">
        <v>146</v>
      </c>
      <c r="E136" s="130" t="s">
        <v>580</v>
      </c>
      <c r="F136" s="131" t="s">
        <v>610</v>
      </c>
      <c r="G136" s="132" t="s">
        <v>292</v>
      </c>
      <c r="H136" s="133">
        <v>18</v>
      </c>
      <c r="I136" s="134">
        <v>0</v>
      </c>
      <c r="J136" s="134">
        <f t="shared" si="0"/>
        <v>0</v>
      </c>
      <c r="K136" s="131" t="s">
        <v>1</v>
      </c>
      <c r="L136" s="25"/>
      <c r="M136" s="135" t="s">
        <v>1</v>
      </c>
      <c r="N136" s="136" t="s">
        <v>33</v>
      </c>
      <c r="O136" s="137">
        <v>0</v>
      </c>
      <c r="P136" s="137">
        <f t="shared" si="1"/>
        <v>0</v>
      </c>
      <c r="Q136" s="137">
        <v>0</v>
      </c>
      <c r="R136" s="137">
        <f t="shared" si="2"/>
        <v>0</v>
      </c>
      <c r="S136" s="137">
        <v>0</v>
      </c>
      <c r="T136" s="138">
        <f t="shared" si="3"/>
        <v>0</v>
      </c>
      <c r="AR136" s="139" t="s">
        <v>149</v>
      </c>
      <c r="AT136" s="139" t="s">
        <v>146</v>
      </c>
      <c r="AU136" s="139" t="s">
        <v>76</v>
      </c>
      <c r="AY136" s="13" t="s">
        <v>143</v>
      </c>
      <c r="BE136" s="140">
        <f t="shared" si="4"/>
        <v>0</v>
      </c>
      <c r="BF136" s="140">
        <f t="shared" si="5"/>
        <v>0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3" t="s">
        <v>76</v>
      </c>
      <c r="BK136" s="140">
        <f t="shared" si="9"/>
        <v>0</v>
      </c>
      <c r="BL136" s="13" t="s">
        <v>149</v>
      </c>
      <c r="BM136" s="139" t="s">
        <v>164</v>
      </c>
    </row>
    <row r="137" spans="2:65" s="1" customFormat="1" ht="24" customHeight="1">
      <c r="B137" s="128"/>
      <c r="C137" s="129" t="s">
        <v>103</v>
      </c>
      <c r="D137" s="129" t="s">
        <v>146</v>
      </c>
      <c r="E137" s="130" t="s">
        <v>669</v>
      </c>
      <c r="F137" s="131" t="s">
        <v>670</v>
      </c>
      <c r="G137" s="132" t="s">
        <v>577</v>
      </c>
      <c r="H137" s="133">
        <v>13</v>
      </c>
      <c r="I137" s="134">
        <v>0</v>
      </c>
      <c r="J137" s="134">
        <f t="shared" si="0"/>
        <v>0</v>
      </c>
      <c r="K137" s="131" t="s">
        <v>1</v>
      </c>
      <c r="L137" s="25"/>
      <c r="M137" s="135" t="s">
        <v>1</v>
      </c>
      <c r="N137" s="136" t="s">
        <v>33</v>
      </c>
      <c r="O137" s="137">
        <v>0</v>
      </c>
      <c r="P137" s="137">
        <f t="shared" si="1"/>
        <v>0</v>
      </c>
      <c r="Q137" s="137">
        <v>0</v>
      </c>
      <c r="R137" s="137">
        <f t="shared" si="2"/>
        <v>0</v>
      </c>
      <c r="S137" s="137">
        <v>0</v>
      </c>
      <c r="T137" s="138">
        <f t="shared" si="3"/>
        <v>0</v>
      </c>
      <c r="AR137" s="139" t="s">
        <v>149</v>
      </c>
      <c r="AT137" s="139" t="s">
        <v>146</v>
      </c>
      <c r="AU137" s="139" t="s">
        <v>76</v>
      </c>
      <c r="AY137" s="13" t="s">
        <v>143</v>
      </c>
      <c r="BE137" s="140">
        <f t="shared" si="4"/>
        <v>0</v>
      </c>
      <c r="BF137" s="140">
        <f t="shared" si="5"/>
        <v>0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3" t="s">
        <v>76</v>
      </c>
      <c r="BK137" s="140">
        <f t="shared" si="9"/>
        <v>0</v>
      </c>
      <c r="BL137" s="13" t="s">
        <v>149</v>
      </c>
      <c r="BM137" s="139" t="s">
        <v>166</v>
      </c>
    </row>
    <row r="138" spans="2:65" s="1" customFormat="1" ht="16.5" customHeight="1">
      <c r="B138" s="128"/>
      <c r="C138" s="145" t="s">
        <v>106</v>
      </c>
      <c r="D138" s="145" t="s">
        <v>237</v>
      </c>
      <c r="E138" s="146" t="s">
        <v>611</v>
      </c>
      <c r="F138" s="147" t="s">
        <v>612</v>
      </c>
      <c r="G138" s="148" t="s">
        <v>292</v>
      </c>
      <c r="H138" s="149">
        <v>555.6</v>
      </c>
      <c r="I138" s="150">
        <v>0</v>
      </c>
      <c r="J138" s="150">
        <f t="shared" si="0"/>
        <v>0</v>
      </c>
      <c r="K138" s="147" t="s">
        <v>1</v>
      </c>
      <c r="L138" s="151"/>
      <c r="M138" s="152" t="s">
        <v>1</v>
      </c>
      <c r="N138" s="153" t="s">
        <v>33</v>
      </c>
      <c r="O138" s="137">
        <v>0</v>
      </c>
      <c r="P138" s="137">
        <f t="shared" si="1"/>
        <v>0</v>
      </c>
      <c r="Q138" s="137">
        <v>0</v>
      </c>
      <c r="R138" s="137">
        <f t="shared" si="2"/>
        <v>0</v>
      </c>
      <c r="S138" s="137">
        <v>0</v>
      </c>
      <c r="T138" s="138">
        <f t="shared" si="3"/>
        <v>0</v>
      </c>
      <c r="AR138" s="139" t="s">
        <v>228</v>
      </c>
      <c r="AT138" s="139" t="s">
        <v>237</v>
      </c>
      <c r="AU138" s="139" t="s">
        <v>76</v>
      </c>
      <c r="AY138" s="13" t="s">
        <v>143</v>
      </c>
      <c r="BE138" s="140">
        <f t="shared" si="4"/>
        <v>0</v>
      </c>
      <c r="BF138" s="140">
        <f t="shared" si="5"/>
        <v>0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3" t="s">
        <v>76</v>
      </c>
      <c r="BK138" s="140">
        <f t="shared" si="9"/>
        <v>0</v>
      </c>
      <c r="BL138" s="13" t="s">
        <v>149</v>
      </c>
      <c r="BM138" s="139" t="s">
        <v>168</v>
      </c>
    </row>
    <row r="139" spans="2:65" s="1" customFormat="1" ht="24" customHeight="1">
      <c r="B139" s="128"/>
      <c r="C139" s="129" t="s">
        <v>109</v>
      </c>
      <c r="D139" s="129" t="s">
        <v>146</v>
      </c>
      <c r="E139" s="130" t="s">
        <v>588</v>
      </c>
      <c r="F139" s="131" t="s">
        <v>589</v>
      </c>
      <c r="G139" s="132" t="s">
        <v>345</v>
      </c>
      <c r="H139" s="133">
        <v>3217.67</v>
      </c>
      <c r="I139" s="134">
        <v>0</v>
      </c>
      <c r="J139" s="134">
        <f t="shared" si="0"/>
        <v>0</v>
      </c>
      <c r="K139" s="131" t="s">
        <v>1</v>
      </c>
      <c r="L139" s="25"/>
      <c r="M139" s="135" t="s">
        <v>1</v>
      </c>
      <c r="N139" s="136" t="s">
        <v>33</v>
      </c>
      <c r="O139" s="137">
        <v>0</v>
      </c>
      <c r="P139" s="137">
        <f t="shared" si="1"/>
        <v>0</v>
      </c>
      <c r="Q139" s="137">
        <v>0</v>
      </c>
      <c r="R139" s="137">
        <f t="shared" si="2"/>
        <v>0</v>
      </c>
      <c r="S139" s="137">
        <v>0</v>
      </c>
      <c r="T139" s="138">
        <f t="shared" si="3"/>
        <v>0</v>
      </c>
      <c r="AR139" s="139" t="s">
        <v>149</v>
      </c>
      <c r="AT139" s="139" t="s">
        <v>146</v>
      </c>
      <c r="AU139" s="139" t="s">
        <v>76</v>
      </c>
      <c r="AY139" s="13" t="s">
        <v>143</v>
      </c>
      <c r="BE139" s="140">
        <f t="shared" si="4"/>
        <v>0</v>
      </c>
      <c r="BF139" s="140">
        <f t="shared" si="5"/>
        <v>0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3" t="s">
        <v>76</v>
      </c>
      <c r="BK139" s="140">
        <f t="shared" si="9"/>
        <v>0</v>
      </c>
      <c r="BL139" s="13" t="s">
        <v>149</v>
      </c>
      <c r="BM139" s="139" t="s">
        <v>170</v>
      </c>
    </row>
    <row r="140" spans="2:65" s="11" customFormat="1" ht="25.9" customHeight="1">
      <c r="B140" s="116"/>
      <c r="D140" s="117" t="s">
        <v>67</v>
      </c>
      <c r="E140" s="118" t="s">
        <v>543</v>
      </c>
      <c r="F140" s="118" t="s">
        <v>544</v>
      </c>
      <c r="J140" s="119">
        <f>BK140</f>
        <v>0</v>
      </c>
      <c r="L140" s="116"/>
      <c r="M140" s="120"/>
      <c r="N140" s="121"/>
      <c r="O140" s="121"/>
      <c r="P140" s="122">
        <f>SUM(P141:P144)</f>
        <v>0</v>
      </c>
      <c r="Q140" s="121"/>
      <c r="R140" s="122">
        <f>SUM(R141:R144)</f>
        <v>0</v>
      </c>
      <c r="S140" s="121"/>
      <c r="T140" s="123">
        <f>SUM(T141:T144)</f>
        <v>0</v>
      </c>
      <c r="AR140" s="117" t="s">
        <v>78</v>
      </c>
      <c r="AT140" s="124" t="s">
        <v>67</v>
      </c>
      <c r="AU140" s="124" t="s">
        <v>68</v>
      </c>
      <c r="AY140" s="117" t="s">
        <v>143</v>
      </c>
      <c r="BK140" s="125">
        <f>SUM(BK141:BK144)</f>
        <v>0</v>
      </c>
    </row>
    <row r="141" spans="2:65" s="1" customFormat="1" ht="16.5" customHeight="1">
      <c r="B141" s="128"/>
      <c r="C141" s="129" t="s">
        <v>112</v>
      </c>
      <c r="D141" s="129" t="s">
        <v>146</v>
      </c>
      <c r="E141" s="130" t="s">
        <v>613</v>
      </c>
      <c r="F141" s="131" t="s">
        <v>614</v>
      </c>
      <c r="G141" s="132" t="s">
        <v>195</v>
      </c>
      <c r="H141" s="133">
        <v>141.6</v>
      </c>
      <c r="I141" s="134">
        <v>0</v>
      </c>
      <c r="J141" s="134">
        <f>ROUND(I141*H141,2)</f>
        <v>0</v>
      </c>
      <c r="K141" s="131" t="s">
        <v>1</v>
      </c>
      <c r="L141" s="25"/>
      <c r="M141" s="135" t="s">
        <v>1</v>
      </c>
      <c r="N141" s="136" t="s">
        <v>33</v>
      </c>
      <c r="O141" s="137">
        <v>0</v>
      </c>
      <c r="P141" s="137">
        <f>O141*H141</f>
        <v>0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149</v>
      </c>
      <c r="AT141" s="139" t="s">
        <v>146</v>
      </c>
      <c r="AU141" s="139" t="s">
        <v>76</v>
      </c>
      <c r="AY141" s="13" t="s">
        <v>143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3" t="s">
        <v>76</v>
      </c>
      <c r="BK141" s="140">
        <f>ROUND(I141*H141,2)</f>
        <v>0</v>
      </c>
      <c r="BL141" s="13" t="s">
        <v>149</v>
      </c>
      <c r="BM141" s="139" t="s">
        <v>172</v>
      </c>
    </row>
    <row r="142" spans="2:65" s="1" customFormat="1" ht="16.5" customHeight="1">
      <c r="B142" s="128"/>
      <c r="C142" s="129" t="s">
        <v>115</v>
      </c>
      <c r="D142" s="129" t="s">
        <v>146</v>
      </c>
      <c r="E142" s="130" t="s">
        <v>545</v>
      </c>
      <c r="F142" s="131" t="s">
        <v>671</v>
      </c>
      <c r="G142" s="132" t="s">
        <v>292</v>
      </c>
      <c r="H142" s="133">
        <v>9.6</v>
      </c>
      <c r="I142" s="134">
        <v>0</v>
      </c>
      <c r="J142" s="134">
        <f>ROUND(I142*H142,2)</f>
        <v>0</v>
      </c>
      <c r="K142" s="131" t="s">
        <v>1</v>
      </c>
      <c r="L142" s="25"/>
      <c r="M142" s="135" t="s">
        <v>1</v>
      </c>
      <c r="N142" s="136" t="s">
        <v>33</v>
      </c>
      <c r="O142" s="137">
        <v>0</v>
      </c>
      <c r="P142" s="137">
        <f>O142*H142</f>
        <v>0</v>
      </c>
      <c r="Q142" s="137">
        <v>0</v>
      </c>
      <c r="R142" s="137">
        <f>Q142*H142</f>
        <v>0</v>
      </c>
      <c r="S142" s="137">
        <v>0</v>
      </c>
      <c r="T142" s="138">
        <f>S142*H142</f>
        <v>0</v>
      </c>
      <c r="AR142" s="139" t="s">
        <v>149</v>
      </c>
      <c r="AT142" s="139" t="s">
        <v>146</v>
      </c>
      <c r="AU142" s="139" t="s">
        <v>76</v>
      </c>
      <c r="AY142" s="13" t="s">
        <v>143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3" t="s">
        <v>76</v>
      </c>
      <c r="BK142" s="140">
        <f>ROUND(I142*H142,2)</f>
        <v>0</v>
      </c>
      <c r="BL142" s="13" t="s">
        <v>149</v>
      </c>
      <c r="BM142" s="139" t="s">
        <v>174</v>
      </c>
    </row>
    <row r="143" spans="2:65" s="1" customFormat="1" ht="24" customHeight="1">
      <c r="B143" s="128"/>
      <c r="C143" s="129" t="s">
        <v>8</v>
      </c>
      <c r="D143" s="129" t="s">
        <v>146</v>
      </c>
      <c r="E143" s="130" t="s">
        <v>672</v>
      </c>
      <c r="F143" s="131" t="s">
        <v>673</v>
      </c>
      <c r="G143" s="132" t="s">
        <v>292</v>
      </c>
      <c r="H143" s="133">
        <v>1.44</v>
      </c>
      <c r="I143" s="134">
        <v>0</v>
      </c>
      <c r="J143" s="134">
        <f>ROUND(I143*H143,2)</f>
        <v>0</v>
      </c>
      <c r="K143" s="131" t="s">
        <v>1</v>
      </c>
      <c r="L143" s="25"/>
      <c r="M143" s="135" t="s">
        <v>1</v>
      </c>
      <c r="N143" s="136" t="s">
        <v>33</v>
      </c>
      <c r="O143" s="137">
        <v>0</v>
      </c>
      <c r="P143" s="137">
        <f>O143*H143</f>
        <v>0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AR143" s="139" t="s">
        <v>149</v>
      </c>
      <c r="AT143" s="139" t="s">
        <v>146</v>
      </c>
      <c r="AU143" s="139" t="s">
        <v>76</v>
      </c>
      <c r="AY143" s="13" t="s">
        <v>143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3" t="s">
        <v>76</v>
      </c>
      <c r="BK143" s="140">
        <f>ROUND(I143*H143,2)</f>
        <v>0</v>
      </c>
      <c r="BL143" s="13" t="s">
        <v>149</v>
      </c>
      <c r="BM143" s="139" t="s">
        <v>176</v>
      </c>
    </row>
    <row r="144" spans="2:65" s="1" customFormat="1" ht="24" customHeight="1">
      <c r="B144" s="128"/>
      <c r="C144" s="129" t="s">
        <v>149</v>
      </c>
      <c r="D144" s="129" t="s">
        <v>146</v>
      </c>
      <c r="E144" s="130" t="s">
        <v>615</v>
      </c>
      <c r="F144" s="131" t="s">
        <v>616</v>
      </c>
      <c r="G144" s="132" t="s">
        <v>345</v>
      </c>
      <c r="H144" s="133">
        <v>1534.67</v>
      </c>
      <c r="I144" s="134">
        <v>0</v>
      </c>
      <c r="J144" s="134">
        <f>ROUND(I144*H144,2)</f>
        <v>0</v>
      </c>
      <c r="K144" s="131" t="s">
        <v>1</v>
      </c>
      <c r="L144" s="25"/>
      <c r="M144" s="135" t="s">
        <v>1</v>
      </c>
      <c r="N144" s="136" t="s">
        <v>33</v>
      </c>
      <c r="O144" s="137">
        <v>0</v>
      </c>
      <c r="P144" s="137">
        <f>O144*H144</f>
        <v>0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AR144" s="139" t="s">
        <v>149</v>
      </c>
      <c r="AT144" s="139" t="s">
        <v>146</v>
      </c>
      <c r="AU144" s="139" t="s">
        <v>76</v>
      </c>
      <c r="AY144" s="13" t="s">
        <v>143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3" t="s">
        <v>76</v>
      </c>
      <c r="BK144" s="140">
        <f>ROUND(I144*H144,2)</f>
        <v>0</v>
      </c>
      <c r="BL144" s="13" t="s">
        <v>149</v>
      </c>
      <c r="BM144" s="139" t="s">
        <v>228</v>
      </c>
    </row>
    <row r="145" spans="2:65" s="11" customFormat="1" ht="25.9" customHeight="1">
      <c r="B145" s="116"/>
      <c r="D145" s="117" t="s">
        <v>67</v>
      </c>
      <c r="E145" s="118" t="s">
        <v>634</v>
      </c>
      <c r="F145" s="118" t="s">
        <v>635</v>
      </c>
      <c r="J145" s="119">
        <f>BK145</f>
        <v>0</v>
      </c>
      <c r="L145" s="116"/>
      <c r="M145" s="120"/>
      <c r="N145" s="121"/>
      <c r="O145" s="121"/>
      <c r="P145" s="122">
        <f>P146</f>
        <v>0</v>
      </c>
      <c r="Q145" s="121"/>
      <c r="R145" s="122">
        <f>R146</f>
        <v>0</v>
      </c>
      <c r="S145" s="121"/>
      <c r="T145" s="123">
        <f>T146</f>
        <v>0</v>
      </c>
      <c r="AR145" s="117" t="s">
        <v>76</v>
      </c>
      <c r="AT145" s="124" t="s">
        <v>67</v>
      </c>
      <c r="AU145" s="124" t="s">
        <v>68</v>
      </c>
      <c r="AY145" s="117" t="s">
        <v>143</v>
      </c>
      <c r="BK145" s="125">
        <f>BK146</f>
        <v>0</v>
      </c>
    </row>
    <row r="146" spans="2:65" s="1" customFormat="1" ht="16.5" customHeight="1">
      <c r="B146" s="128"/>
      <c r="C146" s="129" t="s">
        <v>229</v>
      </c>
      <c r="D146" s="129" t="s">
        <v>146</v>
      </c>
      <c r="E146" s="130" t="s">
        <v>636</v>
      </c>
      <c r="F146" s="131" t="s">
        <v>674</v>
      </c>
      <c r="G146" s="132" t="s">
        <v>292</v>
      </c>
      <c r="H146" s="133">
        <v>344.4</v>
      </c>
      <c r="I146" s="134">
        <v>0</v>
      </c>
      <c r="J146" s="134">
        <f>ROUND(I146*H146,2)</f>
        <v>0</v>
      </c>
      <c r="K146" s="131" t="s">
        <v>1</v>
      </c>
      <c r="L146" s="25"/>
      <c r="M146" s="135" t="s">
        <v>1</v>
      </c>
      <c r="N146" s="136" t="s">
        <v>33</v>
      </c>
      <c r="O146" s="137">
        <v>0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AR146" s="139" t="s">
        <v>151</v>
      </c>
      <c r="AT146" s="139" t="s">
        <v>146</v>
      </c>
      <c r="AU146" s="139" t="s">
        <v>76</v>
      </c>
      <c r="AY146" s="13" t="s">
        <v>143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3" t="s">
        <v>76</v>
      </c>
      <c r="BK146" s="140">
        <f>ROUND(I146*H146,2)</f>
        <v>0</v>
      </c>
      <c r="BL146" s="13" t="s">
        <v>151</v>
      </c>
      <c r="BM146" s="139" t="s">
        <v>232</v>
      </c>
    </row>
    <row r="147" spans="2:65" s="11" customFormat="1" ht="25.9" customHeight="1">
      <c r="B147" s="116"/>
      <c r="D147" s="117" t="s">
        <v>67</v>
      </c>
      <c r="E147" s="118" t="s">
        <v>600</v>
      </c>
      <c r="F147" s="118" t="s">
        <v>601</v>
      </c>
      <c r="J147" s="119">
        <f>BK147</f>
        <v>0</v>
      </c>
      <c r="L147" s="116"/>
      <c r="M147" s="120"/>
      <c r="N147" s="121"/>
      <c r="O147" s="121"/>
      <c r="P147" s="122">
        <f>P148</f>
        <v>0</v>
      </c>
      <c r="Q147" s="121"/>
      <c r="R147" s="122">
        <f>R148</f>
        <v>0</v>
      </c>
      <c r="S147" s="121"/>
      <c r="T147" s="123">
        <f>T148</f>
        <v>0</v>
      </c>
      <c r="AR147" s="117" t="s">
        <v>76</v>
      </c>
      <c r="AT147" s="124" t="s">
        <v>67</v>
      </c>
      <c r="AU147" s="124" t="s">
        <v>68</v>
      </c>
      <c r="AY147" s="117" t="s">
        <v>143</v>
      </c>
      <c r="BK147" s="125">
        <f>BK148</f>
        <v>0</v>
      </c>
    </row>
    <row r="148" spans="2:65" s="1" customFormat="1" ht="16.5" customHeight="1">
      <c r="B148" s="128"/>
      <c r="C148" s="129" t="s">
        <v>164</v>
      </c>
      <c r="D148" s="129" t="s">
        <v>146</v>
      </c>
      <c r="E148" s="130" t="s">
        <v>617</v>
      </c>
      <c r="F148" s="131" t="s">
        <v>618</v>
      </c>
      <c r="G148" s="132" t="s">
        <v>521</v>
      </c>
      <c r="H148" s="133">
        <v>1</v>
      </c>
      <c r="I148" s="134">
        <v>0</v>
      </c>
      <c r="J148" s="134">
        <f>ROUND(I148*H148,2)</f>
        <v>0</v>
      </c>
      <c r="K148" s="131" t="s">
        <v>1</v>
      </c>
      <c r="L148" s="25"/>
      <c r="M148" s="141" t="s">
        <v>1</v>
      </c>
      <c r="N148" s="142" t="s">
        <v>33</v>
      </c>
      <c r="O148" s="143">
        <v>0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AR148" s="139" t="s">
        <v>151</v>
      </c>
      <c r="AT148" s="139" t="s">
        <v>146</v>
      </c>
      <c r="AU148" s="139" t="s">
        <v>76</v>
      </c>
      <c r="AY148" s="13" t="s">
        <v>143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3" t="s">
        <v>76</v>
      </c>
      <c r="BK148" s="140">
        <f>ROUND(I148*H148,2)</f>
        <v>0</v>
      </c>
      <c r="BL148" s="13" t="s">
        <v>151</v>
      </c>
      <c r="BM148" s="139" t="s">
        <v>235</v>
      </c>
    </row>
    <row r="149" spans="2:65" s="1" customFormat="1" ht="6.95" customHeight="1">
      <c r="B149" s="37"/>
      <c r="C149" s="38"/>
      <c r="D149" s="38"/>
      <c r="E149" s="38"/>
      <c r="F149" s="38"/>
      <c r="G149" s="38"/>
      <c r="H149" s="38"/>
      <c r="I149" s="38"/>
      <c r="J149" s="38"/>
      <c r="K149" s="38"/>
      <c r="L149" s="25"/>
    </row>
  </sheetData>
  <autoFilter ref="C122:K148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6"/>
  <sheetViews>
    <sheetView showGridLines="0" topLeftCell="A98" workbookViewId="0">
      <selection activeCell="X125" sqref="X12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108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1:46" ht="24.95" customHeight="1">
      <c r="B4" s="16"/>
      <c r="D4" s="17" t="s">
        <v>118</v>
      </c>
      <c r="L4" s="16"/>
      <c r="M4" s="82" t="s">
        <v>10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2" t="s">
        <v>14</v>
      </c>
      <c r="L6" s="16"/>
    </row>
    <row r="7" spans="1:46" ht="16.5" customHeight="1">
      <c r="B7" s="16"/>
      <c r="E7" s="193" t="str">
        <f>'Rekapitulace stavby'!K6</f>
        <v>Hradec Králové ON - oprava (střešního pláště, ZTI, výplně otvorů)</v>
      </c>
      <c r="F7" s="194"/>
      <c r="G7" s="194"/>
      <c r="H7" s="194"/>
      <c r="L7" s="16"/>
    </row>
    <row r="8" spans="1:46" s="1" customFormat="1" ht="12" customHeight="1">
      <c r="B8" s="25"/>
      <c r="D8" s="22" t="s">
        <v>119</v>
      </c>
      <c r="L8" s="25"/>
    </row>
    <row r="9" spans="1:46" s="1" customFormat="1" ht="36.950000000000003" customHeight="1">
      <c r="B9" s="25"/>
      <c r="E9" s="175" t="s">
        <v>675</v>
      </c>
      <c r="F9" s="192"/>
      <c r="G9" s="192"/>
      <c r="H9" s="192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1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5">
        <f>'Rekapitulace stavby'!AN8</f>
        <v>43913</v>
      </c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20</v>
      </c>
      <c r="I14" s="22" t="s">
        <v>21</v>
      </c>
      <c r="J14" s="20" t="str">
        <f>IF('Rekapitulace stavby'!AN10="","",'Rekapitulace stavby'!AN10)</f>
        <v/>
      </c>
      <c r="L14" s="25"/>
    </row>
    <row r="15" spans="1:46" s="1" customFormat="1" ht="18" customHeight="1">
      <c r="B15" s="25"/>
      <c r="E15" s="20" t="str">
        <f>IF('Rekapitulace stavby'!E11="","",'Rekapitulace stavby'!E11)</f>
        <v xml:space="preserve"> </v>
      </c>
      <c r="I15" s="22" t="s">
        <v>22</v>
      </c>
      <c r="J15" s="20" t="str">
        <f>IF('Rekapitulace stavby'!AN11="","",'Rekapitulace stavby'!AN11)</f>
        <v/>
      </c>
      <c r="L15" s="25"/>
    </row>
    <row r="16" spans="1:46" s="1" customFormat="1" ht="6.95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'Rekapitulace stavby'!AN13</f>
        <v/>
      </c>
      <c r="L17" s="25"/>
    </row>
    <row r="18" spans="2:12" s="1" customFormat="1" ht="18" customHeight="1">
      <c r="B18" s="25"/>
      <c r="E18" s="188" t="str">
        <f>'Rekapitulace stavby'!E14</f>
        <v xml:space="preserve"> </v>
      </c>
      <c r="F18" s="188"/>
      <c r="G18" s="188"/>
      <c r="H18" s="188"/>
      <c r="I18" s="22" t="s">
        <v>22</v>
      </c>
      <c r="J18" s="2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22</v>
      </c>
      <c r="J21" s="20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21</v>
      </c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 t="str">
        <f>IF('Rekapitulace stavby'!E20="","",'Rekapitulace stavby'!E20)</f>
        <v xml:space="preserve"> </v>
      </c>
      <c r="I24" s="22" t="s">
        <v>22</v>
      </c>
      <c r="J24" s="20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3"/>
      <c r="E27" s="183" t="s">
        <v>1</v>
      </c>
      <c r="F27" s="183"/>
      <c r="G27" s="183"/>
      <c r="H27" s="183"/>
      <c r="L27" s="83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4" t="s">
        <v>28</v>
      </c>
      <c r="J30" s="59">
        <f>ROUND(J120,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85" t="s">
        <v>32</v>
      </c>
      <c r="E33" s="22" t="s">
        <v>33</v>
      </c>
      <c r="F33" s="86">
        <f>ROUND((SUM(BE120:BE135)),  2)</f>
        <v>0</v>
      </c>
      <c r="I33" s="87">
        <v>0.21</v>
      </c>
      <c r="J33" s="86">
        <f>ROUND(((SUM(BE120:BE135))*I33),  2)</f>
        <v>0</v>
      </c>
      <c r="L33" s="25"/>
    </row>
    <row r="34" spans="2:12" s="1" customFormat="1" ht="14.45" customHeight="1">
      <c r="B34" s="25"/>
      <c r="E34" s="22" t="s">
        <v>34</v>
      </c>
      <c r="F34" s="86">
        <f>ROUND((SUM(BF120:BF135)),  2)</f>
        <v>0</v>
      </c>
      <c r="I34" s="87">
        <v>0.15</v>
      </c>
      <c r="J34" s="86">
        <f>ROUND(((SUM(BF120:BF135))*I34),  2)</f>
        <v>0</v>
      </c>
      <c r="L34" s="25"/>
    </row>
    <row r="35" spans="2:12" s="1" customFormat="1" ht="14.45" hidden="1" customHeight="1">
      <c r="B35" s="25"/>
      <c r="E35" s="22" t="s">
        <v>35</v>
      </c>
      <c r="F35" s="86">
        <f>ROUND((SUM(BG120:BG135)),  2)</f>
        <v>0</v>
      </c>
      <c r="I35" s="87">
        <v>0.21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86">
        <f>ROUND((SUM(BH120:BH135)),  2)</f>
        <v>0</v>
      </c>
      <c r="I36" s="87">
        <v>0.15</v>
      </c>
      <c r="J36" s="86">
        <f>0</f>
        <v>0</v>
      </c>
      <c r="L36" s="25"/>
    </row>
    <row r="37" spans="2:12" s="1" customFormat="1" ht="14.45" hidden="1" customHeight="1">
      <c r="B37" s="25"/>
      <c r="E37" s="22" t="s">
        <v>37</v>
      </c>
      <c r="F37" s="86">
        <f>ROUND((SUM(BI120:BI135)),  2)</f>
        <v>0</v>
      </c>
      <c r="I37" s="87">
        <v>0</v>
      </c>
      <c r="J37" s="86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38</v>
      </c>
      <c r="E39" s="50"/>
      <c r="F39" s="50"/>
      <c r="G39" s="90" t="s">
        <v>39</v>
      </c>
      <c r="H39" s="91" t="s">
        <v>40</v>
      </c>
      <c r="I39" s="50"/>
      <c r="J39" s="92">
        <f>SUM(J30:J37)</f>
        <v>0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41</v>
      </c>
      <c r="E50" s="35"/>
      <c r="F50" s="35"/>
      <c r="G50" s="34" t="s">
        <v>42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43</v>
      </c>
      <c r="E61" s="27"/>
      <c r="F61" s="94" t="s">
        <v>44</v>
      </c>
      <c r="G61" s="36" t="s">
        <v>43</v>
      </c>
      <c r="H61" s="27"/>
      <c r="I61" s="27"/>
      <c r="J61" s="95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45</v>
      </c>
      <c r="E65" s="35"/>
      <c r="F65" s="35"/>
      <c r="G65" s="34" t="s">
        <v>46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43</v>
      </c>
      <c r="E76" s="27"/>
      <c r="F76" s="94" t="s">
        <v>44</v>
      </c>
      <c r="G76" s="36" t="s">
        <v>43</v>
      </c>
      <c r="H76" s="27"/>
      <c r="I76" s="27"/>
      <c r="J76" s="95" t="s">
        <v>44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121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93" t="str">
        <f>E7</f>
        <v>Hradec Králové ON - oprava (střešního pláště, ZTI, výplně otvorů)</v>
      </c>
      <c r="F85" s="194"/>
      <c r="G85" s="194"/>
      <c r="H85" s="194"/>
      <c r="L85" s="25"/>
    </row>
    <row r="86" spans="2:47" s="1" customFormat="1" ht="12" customHeight="1">
      <c r="B86" s="25"/>
      <c r="C86" s="22" t="s">
        <v>119</v>
      </c>
      <c r="L86" s="25"/>
    </row>
    <row r="87" spans="2:47" s="1" customFormat="1" ht="16.5" customHeight="1">
      <c r="B87" s="25"/>
      <c r="E87" s="175" t="str">
        <f>E9</f>
        <v>11 - střecha 7</v>
      </c>
      <c r="F87" s="192"/>
      <c r="G87" s="192"/>
      <c r="H87" s="192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 </v>
      </c>
      <c r="I89" s="22" t="s">
        <v>19</v>
      </c>
      <c r="J89" s="45">
        <f>IF(J12="","",J12)</f>
        <v>43913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122</v>
      </c>
      <c r="D94" s="88"/>
      <c r="E94" s="88"/>
      <c r="F94" s="88"/>
      <c r="G94" s="88"/>
      <c r="H94" s="88"/>
      <c r="I94" s="88"/>
      <c r="J94" s="97" t="s">
        <v>123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124</v>
      </c>
      <c r="J96" s="59">
        <f>J120</f>
        <v>0</v>
      </c>
      <c r="L96" s="25"/>
      <c r="AU96" s="13" t="s">
        <v>125</v>
      </c>
    </row>
    <row r="97" spans="2:12" s="8" customFormat="1" ht="24.95" customHeight="1">
      <c r="B97" s="99"/>
      <c r="D97" s="100" t="s">
        <v>555</v>
      </c>
      <c r="E97" s="101"/>
      <c r="F97" s="101"/>
      <c r="G97" s="101"/>
      <c r="H97" s="101"/>
      <c r="I97" s="101"/>
      <c r="J97" s="102">
        <f>J121</f>
        <v>0</v>
      </c>
      <c r="L97" s="99"/>
    </row>
    <row r="98" spans="2:12" s="8" customFormat="1" ht="24.95" customHeight="1">
      <c r="B98" s="99"/>
      <c r="D98" s="100" t="s">
        <v>517</v>
      </c>
      <c r="E98" s="101"/>
      <c r="F98" s="101"/>
      <c r="G98" s="101"/>
      <c r="H98" s="101"/>
      <c r="I98" s="101"/>
      <c r="J98" s="102">
        <f>J128</f>
        <v>0</v>
      </c>
      <c r="L98" s="99"/>
    </row>
    <row r="99" spans="2:12" s="8" customFormat="1" ht="24.95" customHeight="1">
      <c r="B99" s="99"/>
      <c r="D99" s="100" t="s">
        <v>621</v>
      </c>
      <c r="E99" s="101"/>
      <c r="F99" s="101"/>
      <c r="G99" s="101"/>
      <c r="H99" s="101"/>
      <c r="I99" s="101"/>
      <c r="J99" s="102">
        <f>J132</f>
        <v>0</v>
      </c>
      <c r="L99" s="99"/>
    </row>
    <row r="100" spans="2:12" s="8" customFormat="1" ht="24.95" customHeight="1">
      <c r="B100" s="99"/>
      <c r="D100" s="100" t="s">
        <v>557</v>
      </c>
      <c r="E100" s="101"/>
      <c r="F100" s="101"/>
      <c r="G100" s="101"/>
      <c r="H100" s="101"/>
      <c r="I100" s="101"/>
      <c r="J100" s="102">
        <f>J134</f>
        <v>0</v>
      </c>
      <c r="L100" s="99"/>
    </row>
    <row r="101" spans="2:12" s="1" customFormat="1" ht="21.75" customHeight="1">
      <c r="B101" s="25"/>
      <c r="L101" s="25"/>
    </row>
    <row r="102" spans="2:12" s="1" customFormat="1" ht="6.95" customHeight="1"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25"/>
    </row>
    <row r="106" spans="2:12" s="1" customFormat="1" ht="6.95" customHeight="1"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25"/>
    </row>
    <row r="107" spans="2:12" s="1" customFormat="1" ht="24.95" customHeight="1">
      <c r="B107" s="25"/>
      <c r="C107" s="17" t="s">
        <v>128</v>
      </c>
      <c r="L107" s="25"/>
    </row>
    <row r="108" spans="2:12" s="1" customFormat="1" ht="6.95" customHeight="1">
      <c r="B108" s="25"/>
      <c r="L108" s="25"/>
    </row>
    <row r="109" spans="2:12" s="1" customFormat="1" ht="12" customHeight="1">
      <c r="B109" s="25"/>
      <c r="C109" s="22" t="s">
        <v>14</v>
      </c>
      <c r="L109" s="25"/>
    </row>
    <row r="110" spans="2:12" s="1" customFormat="1" ht="16.5" customHeight="1">
      <c r="B110" s="25"/>
      <c r="E110" s="193" t="str">
        <f>E7</f>
        <v>Hradec Králové ON - oprava (střešního pláště, ZTI, výplně otvorů)</v>
      </c>
      <c r="F110" s="194"/>
      <c r="G110" s="194"/>
      <c r="H110" s="194"/>
      <c r="L110" s="25"/>
    </row>
    <row r="111" spans="2:12" s="1" customFormat="1" ht="12" customHeight="1">
      <c r="B111" s="25"/>
      <c r="C111" s="22" t="s">
        <v>119</v>
      </c>
      <c r="L111" s="25"/>
    </row>
    <row r="112" spans="2:12" s="1" customFormat="1" ht="16.5" customHeight="1">
      <c r="B112" s="25"/>
      <c r="E112" s="175" t="str">
        <f>E9</f>
        <v>11 - střecha 7</v>
      </c>
      <c r="F112" s="192"/>
      <c r="G112" s="192"/>
      <c r="H112" s="192"/>
      <c r="L112" s="25"/>
    </row>
    <row r="113" spans="2:65" s="1" customFormat="1" ht="6.95" customHeight="1">
      <c r="B113" s="25"/>
      <c r="L113" s="25"/>
    </row>
    <row r="114" spans="2:65" s="1" customFormat="1" ht="12" customHeight="1">
      <c r="B114" s="25"/>
      <c r="C114" s="22" t="s">
        <v>17</v>
      </c>
      <c r="F114" s="20" t="str">
        <f>F12</f>
        <v xml:space="preserve"> </v>
      </c>
      <c r="I114" s="22" t="s">
        <v>19</v>
      </c>
      <c r="J114" s="45">
        <f>IF(J12="","",J12)</f>
        <v>43913</v>
      </c>
      <c r="L114" s="25"/>
    </row>
    <row r="115" spans="2:65" s="1" customFormat="1" ht="6.95" customHeight="1">
      <c r="B115" s="25"/>
      <c r="L115" s="25"/>
    </row>
    <row r="116" spans="2:65" s="1" customFormat="1" ht="15.2" customHeight="1">
      <c r="B116" s="25"/>
      <c r="C116" s="22" t="s">
        <v>20</v>
      </c>
      <c r="F116" s="20" t="str">
        <f>E15</f>
        <v xml:space="preserve"> </v>
      </c>
      <c r="I116" s="22" t="s">
        <v>24</v>
      </c>
      <c r="J116" s="23" t="str">
        <f>E21</f>
        <v xml:space="preserve"> </v>
      </c>
      <c r="L116" s="25"/>
    </row>
    <row r="117" spans="2:65" s="1" customFormat="1" ht="15.2" customHeight="1">
      <c r="B117" s="25"/>
      <c r="C117" s="22" t="s">
        <v>23</v>
      </c>
      <c r="F117" s="20" t="str">
        <f>IF(E18="","",E18)</f>
        <v xml:space="preserve"> </v>
      </c>
      <c r="I117" s="22" t="s">
        <v>26</v>
      </c>
      <c r="J117" s="23" t="str">
        <f>E24</f>
        <v xml:space="preserve"> </v>
      </c>
      <c r="L117" s="25"/>
    </row>
    <row r="118" spans="2:65" s="1" customFormat="1" ht="10.35" customHeight="1">
      <c r="B118" s="25"/>
      <c r="L118" s="25"/>
    </row>
    <row r="119" spans="2:65" s="10" customFormat="1" ht="29.25" customHeight="1">
      <c r="B119" s="107"/>
      <c r="C119" s="108" t="s">
        <v>129</v>
      </c>
      <c r="D119" s="109" t="s">
        <v>53</v>
      </c>
      <c r="E119" s="109" t="s">
        <v>49</v>
      </c>
      <c r="F119" s="109" t="s">
        <v>50</v>
      </c>
      <c r="G119" s="109" t="s">
        <v>130</v>
      </c>
      <c r="H119" s="109" t="s">
        <v>131</v>
      </c>
      <c r="I119" s="109" t="s">
        <v>132</v>
      </c>
      <c r="J119" s="110" t="s">
        <v>123</v>
      </c>
      <c r="K119" s="111" t="s">
        <v>133</v>
      </c>
      <c r="L119" s="107"/>
      <c r="M119" s="52" t="s">
        <v>1</v>
      </c>
      <c r="N119" s="53" t="s">
        <v>32</v>
      </c>
      <c r="O119" s="53" t="s">
        <v>134</v>
      </c>
      <c r="P119" s="53" t="s">
        <v>135</v>
      </c>
      <c r="Q119" s="53" t="s">
        <v>136</v>
      </c>
      <c r="R119" s="53" t="s">
        <v>137</v>
      </c>
      <c r="S119" s="53" t="s">
        <v>138</v>
      </c>
      <c r="T119" s="54" t="s">
        <v>139</v>
      </c>
    </row>
    <row r="120" spans="2:65" s="1" customFormat="1" ht="22.9" customHeight="1">
      <c r="B120" s="25"/>
      <c r="C120" s="57" t="s">
        <v>140</v>
      </c>
      <c r="J120" s="112">
        <f>BK120</f>
        <v>0</v>
      </c>
      <c r="L120" s="25"/>
      <c r="M120" s="55"/>
      <c r="N120" s="46"/>
      <c r="O120" s="46"/>
      <c r="P120" s="113">
        <f>P121+P128+P132+P134</f>
        <v>0</v>
      </c>
      <c r="Q120" s="46"/>
      <c r="R120" s="113">
        <f>R121+R128+R132+R134</f>
        <v>0</v>
      </c>
      <c r="S120" s="46"/>
      <c r="T120" s="114">
        <f>T121+T128+T132+T134</f>
        <v>0</v>
      </c>
      <c r="AT120" s="13" t="s">
        <v>67</v>
      </c>
      <c r="AU120" s="13" t="s">
        <v>125</v>
      </c>
      <c r="BK120" s="115">
        <f>BK121+BK128+BK132+BK134</f>
        <v>0</v>
      </c>
    </row>
    <row r="121" spans="2:65" s="11" customFormat="1" ht="25.9" customHeight="1">
      <c r="B121" s="116"/>
      <c r="D121" s="117" t="s">
        <v>67</v>
      </c>
      <c r="E121" s="118" t="s">
        <v>560</v>
      </c>
      <c r="F121" s="118" t="s">
        <v>561</v>
      </c>
      <c r="J121" s="119">
        <f>BK121</f>
        <v>0</v>
      </c>
      <c r="L121" s="116"/>
      <c r="M121" s="120"/>
      <c r="N121" s="121"/>
      <c r="O121" s="121"/>
      <c r="P121" s="122">
        <f>SUM(P122:P127)</f>
        <v>0</v>
      </c>
      <c r="Q121" s="121"/>
      <c r="R121" s="122">
        <f>SUM(R122:R127)</f>
        <v>0</v>
      </c>
      <c r="S121" s="121"/>
      <c r="T121" s="123">
        <f>SUM(T122:T127)</f>
        <v>0</v>
      </c>
      <c r="AR121" s="117" t="s">
        <v>78</v>
      </c>
      <c r="AT121" s="124" t="s">
        <v>67</v>
      </c>
      <c r="AU121" s="124" t="s">
        <v>68</v>
      </c>
      <c r="AY121" s="117" t="s">
        <v>143</v>
      </c>
      <c r="BK121" s="125">
        <f>SUM(BK122:BK127)</f>
        <v>0</v>
      </c>
    </row>
    <row r="122" spans="2:65" s="1" customFormat="1" ht="16.5" customHeight="1">
      <c r="B122" s="128"/>
      <c r="C122" s="129" t="s">
        <v>76</v>
      </c>
      <c r="D122" s="129" t="s">
        <v>146</v>
      </c>
      <c r="E122" s="130" t="s">
        <v>605</v>
      </c>
      <c r="F122" s="131" t="s">
        <v>606</v>
      </c>
      <c r="G122" s="132" t="s">
        <v>292</v>
      </c>
      <c r="H122" s="133">
        <v>170.4</v>
      </c>
      <c r="I122" s="134">
        <v>0</v>
      </c>
      <c r="J122" s="134">
        <f t="shared" ref="J122:J127" si="0">ROUND(I122*H122,2)</f>
        <v>0</v>
      </c>
      <c r="K122" s="131" t="s">
        <v>1</v>
      </c>
      <c r="L122" s="25"/>
      <c r="M122" s="135" t="s">
        <v>1</v>
      </c>
      <c r="N122" s="136" t="s">
        <v>33</v>
      </c>
      <c r="O122" s="137">
        <v>0</v>
      </c>
      <c r="P122" s="137">
        <f t="shared" ref="P122:P127" si="1">O122*H122</f>
        <v>0</v>
      </c>
      <c r="Q122" s="137">
        <v>0</v>
      </c>
      <c r="R122" s="137">
        <f t="shared" ref="R122:R127" si="2">Q122*H122</f>
        <v>0</v>
      </c>
      <c r="S122" s="137">
        <v>0</v>
      </c>
      <c r="T122" s="138">
        <f t="shared" ref="T122:T127" si="3">S122*H122</f>
        <v>0</v>
      </c>
      <c r="AR122" s="139" t="s">
        <v>149</v>
      </c>
      <c r="AT122" s="139" t="s">
        <v>146</v>
      </c>
      <c r="AU122" s="139" t="s">
        <v>76</v>
      </c>
      <c r="AY122" s="13" t="s">
        <v>143</v>
      </c>
      <c r="BE122" s="140">
        <f t="shared" ref="BE122:BE127" si="4">IF(N122="základní",J122,0)</f>
        <v>0</v>
      </c>
      <c r="BF122" s="140">
        <f t="shared" ref="BF122:BF127" si="5">IF(N122="snížená",J122,0)</f>
        <v>0</v>
      </c>
      <c r="BG122" s="140">
        <f t="shared" ref="BG122:BG127" si="6">IF(N122="zákl. přenesená",J122,0)</f>
        <v>0</v>
      </c>
      <c r="BH122" s="140">
        <f t="shared" ref="BH122:BH127" si="7">IF(N122="sníž. přenesená",J122,0)</f>
        <v>0</v>
      </c>
      <c r="BI122" s="140">
        <f t="shared" ref="BI122:BI127" si="8">IF(N122="nulová",J122,0)</f>
        <v>0</v>
      </c>
      <c r="BJ122" s="13" t="s">
        <v>76</v>
      </c>
      <c r="BK122" s="140">
        <f t="shared" ref="BK122:BK127" si="9">ROUND(I122*H122,2)</f>
        <v>0</v>
      </c>
      <c r="BL122" s="13" t="s">
        <v>149</v>
      </c>
      <c r="BM122" s="139" t="s">
        <v>78</v>
      </c>
    </row>
    <row r="123" spans="2:65" s="1" customFormat="1" ht="24" customHeight="1">
      <c r="B123" s="128"/>
      <c r="C123" s="129" t="s">
        <v>78</v>
      </c>
      <c r="D123" s="129" t="s">
        <v>146</v>
      </c>
      <c r="E123" s="130" t="s">
        <v>607</v>
      </c>
      <c r="F123" s="131" t="s">
        <v>608</v>
      </c>
      <c r="G123" s="132" t="s">
        <v>292</v>
      </c>
      <c r="H123" s="133">
        <v>10.8</v>
      </c>
      <c r="I123" s="134">
        <v>0</v>
      </c>
      <c r="J123" s="134">
        <f t="shared" si="0"/>
        <v>0</v>
      </c>
      <c r="K123" s="131" t="s">
        <v>1</v>
      </c>
      <c r="L123" s="25"/>
      <c r="M123" s="135" t="s">
        <v>1</v>
      </c>
      <c r="N123" s="136" t="s">
        <v>33</v>
      </c>
      <c r="O123" s="137">
        <v>0</v>
      </c>
      <c r="P123" s="137">
        <f t="shared" si="1"/>
        <v>0</v>
      </c>
      <c r="Q123" s="137">
        <v>0</v>
      </c>
      <c r="R123" s="137">
        <f t="shared" si="2"/>
        <v>0</v>
      </c>
      <c r="S123" s="137">
        <v>0</v>
      </c>
      <c r="T123" s="138">
        <f t="shared" si="3"/>
        <v>0</v>
      </c>
      <c r="AR123" s="139" t="s">
        <v>149</v>
      </c>
      <c r="AT123" s="139" t="s">
        <v>146</v>
      </c>
      <c r="AU123" s="139" t="s">
        <v>76</v>
      </c>
      <c r="AY123" s="13" t="s">
        <v>143</v>
      </c>
      <c r="BE123" s="140">
        <f t="shared" si="4"/>
        <v>0</v>
      </c>
      <c r="BF123" s="140">
        <f t="shared" si="5"/>
        <v>0</v>
      </c>
      <c r="BG123" s="140">
        <f t="shared" si="6"/>
        <v>0</v>
      </c>
      <c r="BH123" s="140">
        <f t="shared" si="7"/>
        <v>0</v>
      </c>
      <c r="BI123" s="140">
        <f t="shared" si="8"/>
        <v>0</v>
      </c>
      <c r="BJ123" s="13" t="s">
        <v>76</v>
      </c>
      <c r="BK123" s="140">
        <f t="shared" si="9"/>
        <v>0</v>
      </c>
      <c r="BL123" s="13" t="s">
        <v>149</v>
      </c>
      <c r="BM123" s="139" t="s">
        <v>151</v>
      </c>
    </row>
    <row r="124" spans="2:65" s="1" customFormat="1" ht="16.5" customHeight="1">
      <c r="B124" s="128"/>
      <c r="C124" s="129" t="s">
        <v>152</v>
      </c>
      <c r="D124" s="129" t="s">
        <v>146</v>
      </c>
      <c r="E124" s="130" t="s">
        <v>580</v>
      </c>
      <c r="F124" s="131" t="s">
        <v>610</v>
      </c>
      <c r="G124" s="132" t="s">
        <v>292</v>
      </c>
      <c r="H124" s="133">
        <v>8.4</v>
      </c>
      <c r="I124" s="134">
        <v>0</v>
      </c>
      <c r="J124" s="134">
        <f t="shared" si="0"/>
        <v>0</v>
      </c>
      <c r="K124" s="131" t="s">
        <v>1</v>
      </c>
      <c r="L124" s="25"/>
      <c r="M124" s="135" t="s">
        <v>1</v>
      </c>
      <c r="N124" s="136" t="s">
        <v>33</v>
      </c>
      <c r="O124" s="137">
        <v>0</v>
      </c>
      <c r="P124" s="137">
        <f t="shared" si="1"/>
        <v>0</v>
      </c>
      <c r="Q124" s="137">
        <v>0</v>
      </c>
      <c r="R124" s="137">
        <f t="shared" si="2"/>
        <v>0</v>
      </c>
      <c r="S124" s="137">
        <v>0</v>
      </c>
      <c r="T124" s="138">
        <f t="shared" si="3"/>
        <v>0</v>
      </c>
      <c r="AR124" s="139" t="s">
        <v>149</v>
      </c>
      <c r="AT124" s="139" t="s">
        <v>146</v>
      </c>
      <c r="AU124" s="139" t="s">
        <v>76</v>
      </c>
      <c r="AY124" s="13" t="s">
        <v>143</v>
      </c>
      <c r="BE124" s="140">
        <f t="shared" si="4"/>
        <v>0</v>
      </c>
      <c r="BF124" s="140">
        <f t="shared" si="5"/>
        <v>0</v>
      </c>
      <c r="BG124" s="140">
        <f t="shared" si="6"/>
        <v>0</v>
      </c>
      <c r="BH124" s="140">
        <f t="shared" si="7"/>
        <v>0</v>
      </c>
      <c r="BI124" s="140">
        <f t="shared" si="8"/>
        <v>0</v>
      </c>
      <c r="BJ124" s="13" t="s">
        <v>76</v>
      </c>
      <c r="BK124" s="140">
        <f t="shared" si="9"/>
        <v>0</v>
      </c>
      <c r="BL124" s="13" t="s">
        <v>149</v>
      </c>
      <c r="BM124" s="139" t="s">
        <v>154</v>
      </c>
    </row>
    <row r="125" spans="2:65" s="1" customFormat="1" ht="24" customHeight="1">
      <c r="B125" s="128"/>
      <c r="C125" s="129" t="s">
        <v>151</v>
      </c>
      <c r="D125" s="129" t="s">
        <v>146</v>
      </c>
      <c r="E125" s="130" t="s">
        <v>669</v>
      </c>
      <c r="F125" s="131" t="s">
        <v>670</v>
      </c>
      <c r="G125" s="132" t="s">
        <v>577</v>
      </c>
      <c r="H125" s="133">
        <v>5</v>
      </c>
      <c r="I125" s="134">
        <v>0</v>
      </c>
      <c r="J125" s="134">
        <f t="shared" si="0"/>
        <v>0</v>
      </c>
      <c r="K125" s="131" t="s">
        <v>1</v>
      </c>
      <c r="L125" s="25"/>
      <c r="M125" s="135" t="s">
        <v>1</v>
      </c>
      <c r="N125" s="136" t="s">
        <v>33</v>
      </c>
      <c r="O125" s="137">
        <v>0</v>
      </c>
      <c r="P125" s="137">
        <f t="shared" si="1"/>
        <v>0</v>
      </c>
      <c r="Q125" s="137">
        <v>0</v>
      </c>
      <c r="R125" s="137">
        <f t="shared" si="2"/>
        <v>0</v>
      </c>
      <c r="S125" s="137">
        <v>0</v>
      </c>
      <c r="T125" s="138">
        <f t="shared" si="3"/>
        <v>0</v>
      </c>
      <c r="AR125" s="139" t="s">
        <v>149</v>
      </c>
      <c r="AT125" s="139" t="s">
        <v>146</v>
      </c>
      <c r="AU125" s="139" t="s">
        <v>76</v>
      </c>
      <c r="AY125" s="13" t="s">
        <v>143</v>
      </c>
      <c r="BE125" s="140">
        <f t="shared" si="4"/>
        <v>0</v>
      </c>
      <c r="BF125" s="140">
        <f t="shared" si="5"/>
        <v>0</v>
      </c>
      <c r="BG125" s="140">
        <f t="shared" si="6"/>
        <v>0</v>
      </c>
      <c r="BH125" s="140">
        <f t="shared" si="7"/>
        <v>0</v>
      </c>
      <c r="BI125" s="140">
        <f t="shared" si="8"/>
        <v>0</v>
      </c>
      <c r="BJ125" s="13" t="s">
        <v>76</v>
      </c>
      <c r="BK125" s="140">
        <f t="shared" si="9"/>
        <v>0</v>
      </c>
      <c r="BL125" s="13" t="s">
        <v>149</v>
      </c>
      <c r="BM125" s="139" t="s">
        <v>156</v>
      </c>
    </row>
    <row r="126" spans="2:65" s="1" customFormat="1" ht="16.5" customHeight="1">
      <c r="B126" s="128"/>
      <c r="C126" s="145" t="s">
        <v>157</v>
      </c>
      <c r="D126" s="145" t="s">
        <v>237</v>
      </c>
      <c r="E126" s="146" t="s">
        <v>611</v>
      </c>
      <c r="F126" s="147" t="s">
        <v>612</v>
      </c>
      <c r="G126" s="148" t="s">
        <v>292</v>
      </c>
      <c r="H126" s="149">
        <v>217.2</v>
      </c>
      <c r="I126" s="150">
        <v>0</v>
      </c>
      <c r="J126" s="150">
        <f t="shared" si="0"/>
        <v>0</v>
      </c>
      <c r="K126" s="147" t="s">
        <v>1</v>
      </c>
      <c r="L126" s="151"/>
      <c r="M126" s="152" t="s">
        <v>1</v>
      </c>
      <c r="N126" s="153" t="s">
        <v>33</v>
      </c>
      <c r="O126" s="137">
        <v>0</v>
      </c>
      <c r="P126" s="137">
        <f t="shared" si="1"/>
        <v>0</v>
      </c>
      <c r="Q126" s="137">
        <v>0</v>
      </c>
      <c r="R126" s="137">
        <f t="shared" si="2"/>
        <v>0</v>
      </c>
      <c r="S126" s="137">
        <v>0</v>
      </c>
      <c r="T126" s="138">
        <f t="shared" si="3"/>
        <v>0</v>
      </c>
      <c r="AR126" s="139" t="s">
        <v>228</v>
      </c>
      <c r="AT126" s="139" t="s">
        <v>237</v>
      </c>
      <c r="AU126" s="139" t="s">
        <v>76</v>
      </c>
      <c r="AY126" s="13" t="s">
        <v>143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3" t="s">
        <v>76</v>
      </c>
      <c r="BK126" s="140">
        <f t="shared" si="9"/>
        <v>0</v>
      </c>
      <c r="BL126" s="13" t="s">
        <v>149</v>
      </c>
      <c r="BM126" s="139" t="s">
        <v>103</v>
      </c>
    </row>
    <row r="127" spans="2:65" s="1" customFormat="1" ht="24" customHeight="1">
      <c r="B127" s="128"/>
      <c r="C127" s="129" t="s">
        <v>154</v>
      </c>
      <c r="D127" s="129" t="s">
        <v>146</v>
      </c>
      <c r="E127" s="130" t="s">
        <v>588</v>
      </c>
      <c r="F127" s="131" t="s">
        <v>589</v>
      </c>
      <c r="G127" s="132" t="s">
        <v>345</v>
      </c>
      <c r="H127" s="133">
        <v>1119.1199999999999</v>
      </c>
      <c r="I127" s="134">
        <v>0</v>
      </c>
      <c r="J127" s="134">
        <f t="shared" si="0"/>
        <v>0</v>
      </c>
      <c r="K127" s="131" t="s">
        <v>1</v>
      </c>
      <c r="L127" s="25"/>
      <c r="M127" s="135" t="s">
        <v>1</v>
      </c>
      <c r="N127" s="136" t="s">
        <v>33</v>
      </c>
      <c r="O127" s="137">
        <v>0</v>
      </c>
      <c r="P127" s="137">
        <f t="shared" si="1"/>
        <v>0</v>
      </c>
      <c r="Q127" s="137">
        <v>0</v>
      </c>
      <c r="R127" s="137">
        <f t="shared" si="2"/>
        <v>0</v>
      </c>
      <c r="S127" s="137">
        <v>0</v>
      </c>
      <c r="T127" s="138">
        <f t="shared" si="3"/>
        <v>0</v>
      </c>
      <c r="AR127" s="139" t="s">
        <v>149</v>
      </c>
      <c r="AT127" s="139" t="s">
        <v>146</v>
      </c>
      <c r="AU127" s="139" t="s">
        <v>76</v>
      </c>
      <c r="AY127" s="13" t="s">
        <v>143</v>
      </c>
      <c r="BE127" s="140">
        <f t="shared" si="4"/>
        <v>0</v>
      </c>
      <c r="BF127" s="140">
        <f t="shared" si="5"/>
        <v>0</v>
      </c>
      <c r="BG127" s="140">
        <f t="shared" si="6"/>
        <v>0</v>
      </c>
      <c r="BH127" s="140">
        <f t="shared" si="7"/>
        <v>0</v>
      </c>
      <c r="BI127" s="140">
        <f t="shared" si="8"/>
        <v>0</v>
      </c>
      <c r="BJ127" s="13" t="s">
        <v>76</v>
      </c>
      <c r="BK127" s="140">
        <f t="shared" si="9"/>
        <v>0</v>
      </c>
      <c r="BL127" s="13" t="s">
        <v>149</v>
      </c>
      <c r="BM127" s="139" t="s">
        <v>109</v>
      </c>
    </row>
    <row r="128" spans="2:65" s="11" customFormat="1" ht="25.9" customHeight="1">
      <c r="B128" s="116"/>
      <c r="D128" s="117" t="s">
        <v>67</v>
      </c>
      <c r="E128" s="118" t="s">
        <v>543</v>
      </c>
      <c r="F128" s="118" t="s">
        <v>544</v>
      </c>
      <c r="J128" s="119">
        <f>BK128</f>
        <v>0</v>
      </c>
      <c r="L128" s="116"/>
      <c r="M128" s="120"/>
      <c r="N128" s="121"/>
      <c r="O128" s="121"/>
      <c r="P128" s="122">
        <f>SUM(P129:P131)</f>
        <v>0</v>
      </c>
      <c r="Q128" s="121"/>
      <c r="R128" s="122">
        <f>SUM(R129:R131)</f>
        <v>0</v>
      </c>
      <c r="S128" s="121"/>
      <c r="T128" s="123">
        <f>SUM(T129:T131)</f>
        <v>0</v>
      </c>
      <c r="AR128" s="117" t="s">
        <v>78</v>
      </c>
      <c r="AT128" s="124" t="s">
        <v>67</v>
      </c>
      <c r="AU128" s="124" t="s">
        <v>68</v>
      </c>
      <c r="AY128" s="117" t="s">
        <v>143</v>
      </c>
      <c r="BK128" s="125">
        <f>SUM(BK129:BK131)</f>
        <v>0</v>
      </c>
    </row>
    <row r="129" spans="2:65" s="1" customFormat="1" ht="16.5" customHeight="1">
      <c r="B129" s="128"/>
      <c r="C129" s="129" t="s">
        <v>160</v>
      </c>
      <c r="D129" s="129" t="s">
        <v>146</v>
      </c>
      <c r="E129" s="130" t="s">
        <v>676</v>
      </c>
      <c r="F129" s="131" t="s">
        <v>677</v>
      </c>
      <c r="G129" s="132" t="s">
        <v>195</v>
      </c>
      <c r="H129" s="133">
        <v>26.4</v>
      </c>
      <c r="I129" s="134">
        <v>0</v>
      </c>
      <c r="J129" s="134">
        <f>ROUND(I129*H129,2)</f>
        <v>0</v>
      </c>
      <c r="K129" s="131" t="s">
        <v>1</v>
      </c>
      <c r="L129" s="25"/>
      <c r="M129" s="135" t="s">
        <v>1</v>
      </c>
      <c r="N129" s="136" t="s">
        <v>33</v>
      </c>
      <c r="O129" s="137">
        <v>0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149</v>
      </c>
      <c r="AT129" s="139" t="s">
        <v>146</v>
      </c>
      <c r="AU129" s="139" t="s">
        <v>76</v>
      </c>
      <c r="AY129" s="13" t="s">
        <v>143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3" t="s">
        <v>76</v>
      </c>
      <c r="BK129" s="140">
        <f>ROUND(I129*H129,2)</f>
        <v>0</v>
      </c>
      <c r="BL129" s="13" t="s">
        <v>149</v>
      </c>
      <c r="BM129" s="139" t="s">
        <v>115</v>
      </c>
    </row>
    <row r="130" spans="2:65" s="1" customFormat="1" ht="16.5" customHeight="1">
      <c r="B130" s="128"/>
      <c r="C130" s="129" t="s">
        <v>156</v>
      </c>
      <c r="D130" s="129" t="s">
        <v>146</v>
      </c>
      <c r="E130" s="130" t="s">
        <v>613</v>
      </c>
      <c r="F130" s="131" t="s">
        <v>614</v>
      </c>
      <c r="G130" s="132" t="s">
        <v>195</v>
      </c>
      <c r="H130" s="133">
        <v>28.8</v>
      </c>
      <c r="I130" s="134">
        <v>0</v>
      </c>
      <c r="J130" s="134">
        <f>ROUND(I130*H130,2)</f>
        <v>0</v>
      </c>
      <c r="K130" s="131" t="s">
        <v>1</v>
      </c>
      <c r="L130" s="25"/>
      <c r="M130" s="135" t="s">
        <v>1</v>
      </c>
      <c r="N130" s="136" t="s">
        <v>33</v>
      </c>
      <c r="O130" s="137">
        <v>0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AR130" s="139" t="s">
        <v>149</v>
      </c>
      <c r="AT130" s="139" t="s">
        <v>146</v>
      </c>
      <c r="AU130" s="139" t="s">
        <v>76</v>
      </c>
      <c r="AY130" s="13" t="s">
        <v>143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3" t="s">
        <v>76</v>
      </c>
      <c r="BK130" s="140">
        <f>ROUND(I130*H130,2)</f>
        <v>0</v>
      </c>
      <c r="BL130" s="13" t="s">
        <v>149</v>
      </c>
      <c r="BM130" s="139" t="s">
        <v>149</v>
      </c>
    </row>
    <row r="131" spans="2:65" s="1" customFormat="1" ht="24" customHeight="1">
      <c r="B131" s="128"/>
      <c r="C131" s="129" t="s">
        <v>13</v>
      </c>
      <c r="D131" s="129" t="s">
        <v>146</v>
      </c>
      <c r="E131" s="130" t="s">
        <v>615</v>
      </c>
      <c r="F131" s="131" t="s">
        <v>616</v>
      </c>
      <c r="G131" s="132" t="s">
        <v>345</v>
      </c>
      <c r="H131" s="133">
        <v>316.20999999999998</v>
      </c>
      <c r="I131" s="134">
        <v>0</v>
      </c>
      <c r="J131" s="134">
        <f>ROUND(I131*H131,2)</f>
        <v>0</v>
      </c>
      <c r="K131" s="131" t="s">
        <v>1</v>
      </c>
      <c r="L131" s="25"/>
      <c r="M131" s="135" t="s">
        <v>1</v>
      </c>
      <c r="N131" s="136" t="s">
        <v>33</v>
      </c>
      <c r="O131" s="137">
        <v>0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39" t="s">
        <v>149</v>
      </c>
      <c r="AT131" s="139" t="s">
        <v>146</v>
      </c>
      <c r="AU131" s="139" t="s">
        <v>76</v>
      </c>
      <c r="AY131" s="13" t="s">
        <v>143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3" t="s">
        <v>76</v>
      </c>
      <c r="BK131" s="140">
        <f>ROUND(I131*H131,2)</f>
        <v>0</v>
      </c>
      <c r="BL131" s="13" t="s">
        <v>149</v>
      </c>
      <c r="BM131" s="139" t="s">
        <v>164</v>
      </c>
    </row>
    <row r="132" spans="2:65" s="11" customFormat="1" ht="25.9" customHeight="1">
      <c r="B132" s="116"/>
      <c r="D132" s="117" t="s">
        <v>67</v>
      </c>
      <c r="E132" s="118" t="s">
        <v>634</v>
      </c>
      <c r="F132" s="118" t="s">
        <v>635</v>
      </c>
      <c r="J132" s="119">
        <f>BK132</f>
        <v>0</v>
      </c>
      <c r="L132" s="116"/>
      <c r="M132" s="120"/>
      <c r="N132" s="121"/>
      <c r="O132" s="121"/>
      <c r="P132" s="122">
        <f>P133</f>
        <v>0</v>
      </c>
      <c r="Q132" s="121"/>
      <c r="R132" s="122">
        <f>R133</f>
        <v>0</v>
      </c>
      <c r="S132" s="121"/>
      <c r="T132" s="123">
        <f>T133</f>
        <v>0</v>
      </c>
      <c r="AR132" s="117" t="s">
        <v>76</v>
      </c>
      <c r="AT132" s="124" t="s">
        <v>67</v>
      </c>
      <c r="AU132" s="124" t="s">
        <v>68</v>
      </c>
      <c r="AY132" s="117" t="s">
        <v>143</v>
      </c>
      <c r="BK132" s="125">
        <f>BK133</f>
        <v>0</v>
      </c>
    </row>
    <row r="133" spans="2:65" s="1" customFormat="1" ht="16.5" customHeight="1">
      <c r="B133" s="128"/>
      <c r="C133" s="129" t="s">
        <v>103</v>
      </c>
      <c r="D133" s="129" t="s">
        <v>146</v>
      </c>
      <c r="E133" s="130" t="s">
        <v>636</v>
      </c>
      <c r="F133" s="131" t="s">
        <v>674</v>
      </c>
      <c r="G133" s="132" t="s">
        <v>292</v>
      </c>
      <c r="H133" s="133">
        <v>170.4</v>
      </c>
      <c r="I133" s="134">
        <v>0</v>
      </c>
      <c r="J133" s="134">
        <f>ROUND(I133*H133,2)</f>
        <v>0</v>
      </c>
      <c r="K133" s="131" t="s">
        <v>1</v>
      </c>
      <c r="L133" s="25"/>
      <c r="M133" s="135" t="s">
        <v>1</v>
      </c>
      <c r="N133" s="136" t="s">
        <v>33</v>
      </c>
      <c r="O133" s="137">
        <v>0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AR133" s="139" t="s">
        <v>151</v>
      </c>
      <c r="AT133" s="139" t="s">
        <v>146</v>
      </c>
      <c r="AU133" s="139" t="s">
        <v>76</v>
      </c>
      <c r="AY133" s="13" t="s">
        <v>143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3" t="s">
        <v>76</v>
      </c>
      <c r="BK133" s="140">
        <f>ROUND(I133*H133,2)</f>
        <v>0</v>
      </c>
      <c r="BL133" s="13" t="s">
        <v>151</v>
      </c>
      <c r="BM133" s="139" t="s">
        <v>166</v>
      </c>
    </row>
    <row r="134" spans="2:65" s="11" customFormat="1" ht="25.9" customHeight="1">
      <c r="B134" s="116"/>
      <c r="D134" s="117" t="s">
        <v>67</v>
      </c>
      <c r="E134" s="118" t="s">
        <v>600</v>
      </c>
      <c r="F134" s="118" t="s">
        <v>601</v>
      </c>
      <c r="J134" s="119">
        <f>BK134</f>
        <v>0</v>
      </c>
      <c r="L134" s="116"/>
      <c r="M134" s="120"/>
      <c r="N134" s="121"/>
      <c r="O134" s="121"/>
      <c r="P134" s="122">
        <f>P135</f>
        <v>0</v>
      </c>
      <c r="Q134" s="121"/>
      <c r="R134" s="122">
        <f>R135</f>
        <v>0</v>
      </c>
      <c r="S134" s="121"/>
      <c r="T134" s="123">
        <f>T135</f>
        <v>0</v>
      </c>
      <c r="AR134" s="117" t="s">
        <v>76</v>
      </c>
      <c r="AT134" s="124" t="s">
        <v>67</v>
      </c>
      <c r="AU134" s="124" t="s">
        <v>68</v>
      </c>
      <c r="AY134" s="117" t="s">
        <v>143</v>
      </c>
      <c r="BK134" s="125">
        <f>BK135</f>
        <v>0</v>
      </c>
    </row>
    <row r="135" spans="2:65" s="1" customFormat="1" ht="16.5" customHeight="1">
      <c r="B135" s="128"/>
      <c r="C135" s="129" t="s">
        <v>106</v>
      </c>
      <c r="D135" s="129" t="s">
        <v>146</v>
      </c>
      <c r="E135" s="130" t="s">
        <v>617</v>
      </c>
      <c r="F135" s="131" t="s">
        <v>618</v>
      </c>
      <c r="G135" s="132" t="s">
        <v>521</v>
      </c>
      <c r="H135" s="133">
        <v>1</v>
      </c>
      <c r="I135" s="134">
        <v>0</v>
      </c>
      <c r="J135" s="134">
        <f>ROUND(I135*H135,2)</f>
        <v>0</v>
      </c>
      <c r="K135" s="131" t="s">
        <v>1</v>
      </c>
      <c r="L135" s="25"/>
      <c r="M135" s="141" t="s">
        <v>1</v>
      </c>
      <c r="N135" s="142" t="s">
        <v>33</v>
      </c>
      <c r="O135" s="143">
        <v>0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39" t="s">
        <v>151</v>
      </c>
      <c r="AT135" s="139" t="s">
        <v>146</v>
      </c>
      <c r="AU135" s="139" t="s">
        <v>76</v>
      </c>
      <c r="AY135" s="13" t="s">
        <v>143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3" t="s">
        <v>76</v>
      </c>
      <c r="BK135" s="140">
        <f>ROUND(I135*H135,2)</f>
        <v>0</v>
      </c>
      <c r="BL135" s="13" t="s">
        <v>151</v>
      </c>
      <c r="BM135" s="139" t="s">
        <v>168</v>
      </c>
    </row>
    <row r="136" spans="2:65" s="1" customFormat="1" ht="6.95" customHeight="1">
      <c r="B136" s="37"/>
      <c r="C136" s="38"/>
      <c r="D136" s="38"/>
      <c r="E136" s="38"/>
      <c r="F136" s="38"/>
      <c r="G136" s="38"/>
      <c r="H136" s="38"/>
      <c r="I136" s="38"/>
      <c r="J136" s="38"/>
      <c r="K136" s="38"/>
      <c r="L136" s="25"/>
    </row>
  </sheetData>
  <autoFilter ref="C119:K135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7"/>
  <sheetViews>
    <sheetView showGridLines="0" topLeftCell="A116" workbookViewId="0">
      <selection activeCell="V127" sqref="V12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111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1:46" ht="24.95" customHeight="1">
      <c r="B4" s="16"/>
      <c r="D4" s="17" t="s">
        <v>118</v>
      </c>
      <c r="L4" s="16"/>
      <c r="M4" s="82" t="s">
        <v>10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2" t="s">
        <v>14</v>
      </c>
      <c r="L6" s="16"/>
    </row>
    <row r="7" spans="1:46" ht="16.5" customHeight="1">
      <c r="B7" s="16"/>
      <c r="E7" s="193" t="str">
        <f>'Rekapitulace stavby'!K6</f>
        <v>Hradec Králové ON - oprava (střešního pláště, ZTI, výplně otvorů)</v>
      </c>
      <c r="F7" s="194"/>
      <c r="G7" s="194"/>
      <c r="H7" s="194"/>
      <c r="L7" s="16"/>
    </row>
    <row r="8" spans="1:46" s="1" customFormat="1" ht="12" customHeight="1">
      <c r="B8" s="25"/>
      <c r="D8" s="22" t="s">
        <v>119</v>
      </c>
      <c r="L8" s="25"/>
    </row>
    <row r="9" spans="1:46" s="1" customFormat="1" ht="36.950000000000003" customHeight="1">
      <c r="B9" s="25"/>
      <c r="E9" s="175" t="s">
        <v>678</v>
      </c>
      <c r="F9" s="192"/>
      <c r="G9" s="192"/>
      <c r="H9" s="192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1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5">
        <f>'Rekapitulace stavby'!AN8</f>
        <v>43913</v>
      </c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20</v>
      </c>
      <c r="I14" s="22" t="s">
        <v>21</v>
      </c>
      <c r="J14" s="20" t="str">
        <f>IF('Rekapitulace stavby'!AN10="","",'Rekapitulace stavby'!AN10)</f>
        <v/>
      </c>
      <c r="L14" s="25"/>
    </row>
    <row r="15" spans="1:46" s="1" customFormat="1" ht="18" customHeight="1">
      <c r="B15" s="25"/>
      <c r="E15" s="20" t="str">
        <f>IF('Rekapitulace stavby'!E11="","",'Rekapitulace stavby'!E11)</f>
        <v xml:space="preserve"> </v>
      </c>
      <c r="I15" s="22" t="s">
        <v>22</v>
      </c>
      <c r="J15" s="20" t="str">
        <f>IF('Rekapitulace stavby'!AN11="","",'Rekapitulace stavby'!AN11)</f>
        <v/>
      </c>
      <c r="L15" s="25"/>
    </row>
    <row r="16" spans="1:46" s="1" customFormat="1" ht="6.95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'Rekapitulace stavby'!AN13</f>
        <v/>
      </c>
      <c r="L17" s="25"/>
    </row>
    <row r="18" spans="2:12" s="1" customFormat="1" ht="18" customHeight="1">
      <c r="B18" s="25"/>
      <c r="E18" s="188" t="str">
        <f>'Rekapitulace stavby'!E14</f>
        <v xml:space="preserve"> </v>
      </c>
      <c r="F18" s="188"/>
      <c r="G18" s="188"/>
      <c r="H18" s="188"/>
      <c r="I18" s="22" t="s">
        <v>22</v>
      </c>
      <c r="J18" s="2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22</v>
      </c>
      <c r="J21" s="20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21</v>
      </c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 t="str">
        <f>IF('Rekapitulace stavby'!E20="","",'Rekapitulace stavby'!E20)</f>
        <v xml:space="preserve"> </v>
      </c>
      <c r="I24" s="22" t="s">
        <v>22</v>
      </c>
      <c r="J24" s="20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3"/>
      <c r="E27" s="183" t="s">
        <v>1</v>
      </c>
      <c r="F27" s="183"/>
      <c r="G27" s="183"/>
      <c r="H27" s="183"/>
      <c r="L27" s="83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4" t="s">
        <v>28</v>
      </c>
      <c r="J30" s="59">
        <f>ROUND(J120,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85" t="s">
        <v>32</v>
      </c>
      <c r="E33" s="22" t="s">
        <v>33</v>
      </c>
      <c r="F33" s="86">
        <f>ROUND((SUM(BE120:BE136)),  2)</f>
        <v>0</v>
      </c>
      <c r="I33" s="87">
        <v>0.21</v>
      </c>
      <c r="J33" s="86">
        <f>ROUND(((SUM(BE120:BE136))*I33),  2)</f>
        <v>0</v>
      </c>
      <c r="L33" s="25"/>
    </row>
    <row r="34" spans="2:12" s="1" customFormat="1" ht="14.45" customHeight="1">
      <c r="B34" s="25"/>
      <c r="E34" s="22" t="s">
        <v>34</v>
      </c>
      <c r="F34" s="86">
        <f>ROUND((SUM(BF120:BF136)),  2)</f>
        <v>0</v>
      </c>
      <c r="I34" s="87">
        <v>0.15</v>
      </c>
      <c r="J34" s="86">
        <f>ROUND(((SUM(BF120:BF136))*I34),  2)</f>
        <v>0</v>
      </c>
      <c r="L34" s="25"/>
    </row>
    <row r="35" spans="2:12" s="1" customFormat="1" ht="14.45" hidden="1" customHeight="1">
      <c r="B35" s="25"/>
      <c r="E35" s="22" t="s">
        <v>35</v>
      </c>
      <c r="F35" s="86">
        <f>ROUND((SUM(BG120:BG136)),  2)</f>
        <v>0</v>
      </c>
      <c r="I35" s="87">
        <v>0.21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86">
        <f>ROUND((SUM(BH120:BH136)),  2)</f>
        <v>0</v>
      </c>
      <c r="I36" s="87">
        <v>0.15</v>
      </c>
      <c r="J36" s="86">
        <f>0</f>
        <v>0</v>
      </c>
      <c r="L36" s="25"/>
    </row>
    <row r="37" spans="2:12" s="1" customFormat="1" ht="14.45" hidden="1" customHeight="1">
      <c r="B37" s="25"/>
      <c r="E37" s="22" t="s">
        <v>37</v>
      </c>
      <c r="F37" s="86">
        <f>ROUND((SUM(BI120:BI136)),  2)</f>
        <v>0</v>
      </c>
      <c r="I37" s="87">
        <v>0</v>
      </c>
      <c r="J37" s="86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38</v>
      </c>
      <c r="E39" s="50"/>
      <c r="F39" s="50"/>
      <c r="G39" s="90" t="s">
        <v>39</v>
      </c>
      <c r="H39" s="91" t="s">
        <v>40</v>
      </c>
      <c r="I39" s="50"/>
      <c r="J39" s="92">
        <f>SUM(J30:J37)</f>
        <v>0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41</v>
      </c>
      <c r="E50" s="35"/>
      <c r="F50" s="35"/>
      <c r="G50" s="34" t="s">
        <v>42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43</v>
      </c>
      <c r="E61" s="27"/>
      <c r="F61" s="94" t="s">
        <v>44</v>
      </c>
      <c r="G61" s="36" t="s">
        <v>43</v>
      </c>
      <c r="H61" s="27"/>
      <c r="I61" s="27"/>
      <c r="J61" s="95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45</v>
      </c>
      <c r="E65" s="35"/>
      <c r="F65" s="35"/>
      <c r="G65" s="34" t="s">
        <v>46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43</v>
      </c>
      <c r="E76" s="27"/>
      <c r="F76" s="94" t="s">
        <v>44</v>
      </c>
      <c r="G76" s="36" t="s">
        <v>43</v>
      </c>
      <c r="H76" s="27"/>
      <c r="I76" s="27"/>
      <c r="J76" s="95" t="s">
        <v>44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121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93" t="str">
        <f>E7</f>
        <v>Hradec Králové ON - oprava (střešního pláště, ZTI, výplně otvorů)</v>
      </c>
      <c r="F85" s="194"/>
      <c r="G85" s="194"/>
      <c r="H85" s="194"/>
      <c r="L85" s="25"/>
    </row>
    <row r="86" spans="2:47" s="1" customFormat="1" ht="12" customHeight="1">
      <c r="B86" s="25"/>
      <c r="C86" s="22" t="s">
        <v>119</v>
      </c>
      <c r="L86" s="25"/>
    </row>
    <row r="87" spans="2:47" s="1" customFormat="1" ht="16.5" customHeight="1">
      <c r="B87" s="25"/>
      <c r="E87" s="175" t="str">
        <f>E9</f>
        <v>12 - střecha 8</v>
      </c>
      <c r="F87" s="192"/>
      <c r="G87" s="192"/>
      <c r="H87" s="192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 </v>
      </c>
      <c r="I89" s="22" t="s">
        <v>19</v>
      </c>
      <c r="J89" s="45">
        <f>IF(J12="","",J12)</f>
        <v>43913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122</v>
      </c>
      <c r="D94" s="88"/>
      <c r="E94" s="88"/>
      <c r="F94" s="88"/>
      <c r="G94" s="88"/>
      <c r="H94" s="88"/>
      <c r="I94" s="88"/>
      <c r="J94" s="97" t="s">
        <v>123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124</v>
      </c>
      <c r="J96" s="59">
        <f>J120</f>
        <v>0</v>
      </c>
      <c r="L96" s="25"/>
      <c r="AU96" s="13" t="s">
        <v>125</v>
      </c>
    </row>
    <row r="97" spans="2:12" s="8" customFormat="1" ht="24.95" customHeight="1">
      <c r="B97" s="99"/>
      <c r="D97" s="100" t="s">
        <v>555</v>
      </c>
      <c r="E97" s="101"/>
      <c r="F97" s="101"/>
      <c r="G97" s="101"/>
      <c r="H97" s="101"/>
      <c r="I97" s="101"/>
      <c r="J97" s="102">
        <f>J121</f>
        <v>0</v>
      </c>
      <c r="L97" s="99"/>
    </row>
    <row r="98" spans="2:12" s="8" customFormat="1" ht="24.95" customHeight="1">
      <c r="B98" s="99"/>
      <c r="D98" s="100" t="s">
        <v>517</v>
      </c>
      <c r="E98" s="101"/>
      <c r="F98" s="101"/>
      <c r="G98" s="101"/>
      <c r="H98" s="101"/>
      <c r="I98" s="101"/>
      <c r="J98" s="102">
        <f>J129</f>
        <v>0</v>
      </c>
      <c r="L98" s="99"/>
    </row>
    <row r="99" spans="2:12" s="8" customFormat="1" ht="24.95" customHeight="1">
      <c r="B99" s="99"/>
      <c r="D99" s="100" t="s">
        <v>621</v>
      </c>
      <c r="E99" s="101"/>
      <c r="F99" s="101"/>
      <c r="G99" s="101"/>
      <c r="H99" s="101"/>
      <c r="I99" s="101"/>
      <c r="J99" s="102">
        <f>J133</f>
        <v>0</v>
      </c>
      <c r="L99" s="99"/>
    </row>
    <row r="100" spans="2:12" s="8" customFormat="1" ht="24.95" customHeight="1">
      <c r="B100" s="99"/>
      <c r="D100" s="100" t="s">
        <v>557</v>
      </c>
      <c r="E100" s="101"/>
      <c r="F100" s="101"/>
      <c r="G100" s="101"/>
      <c r="H100" s="101"/>
      <c r="I100" s="101"/>
      <c r="J100" s="102">
        <f>J135</f>
        <v>0</v>
      </c>
      <c r="L100" s="99"/>
    </row>
    <row r="101" spans="2:12" s="1" customFormat="1" ht="21.75" customHeight="1">
      <c r="B101" s="25"/>
      <c r="L101" s="25"/>
    </row>
    <row r="102" spans="2:12" s="1" customFormat="1" ht="6.95" customHeight="1"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25"/>
    </row>
    <row r="106" spans="2:12" s="1" customFormat="1" ht="6.95" customHeight="1"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25"/>
    </row>
    <row r="107" spans="2:12" s="1" customFormat="1" ht="24.95" customHeight="1">
      <c r="B107" s="25"/>
      <c r="C107" s="17" t="s">
        <v>128</v>
      </c>
      <c r="L107" s="25"/>
    </row>
    <row r="108" spans="2:12" s="1" customFormat="1" ht="6.95" customHeight="1">
      <c r="B108" s="25"/>
      <c r="L108" s="25"/>
    </row>
    <row r="109" spans="2:12" s="1" customFormat="1" ht="12" customHeight="1">
      <c r="B109" s="25"/>
      <c r="C109" s="22" t="s">
        <v>14</v>
      </c>
      <c r="L109" s="25"/>
    </row>
    <row r="110" spans="2:12" s="1" customFormat="1" ht="16.5" customHeight="1">
      <c r="B110" s="25"/>
      <c r="E110" s="193" t="str">
        <f>E7</f>
        <v>Hradec Králové ON - oprava (střešního pláště, ZTI, výplně otvorů)</v>
      </c>
      <c r="F110" s="194"/>
      <c r="G110" s="194"/>
      <c r="H110" s="194"/>
      <c r="L110" s="25"/>
    </row>
    <row r="111" spans="2:12" s="1" customFormat="1" ht="12" customHeight="1">
      <c r="B111" s="25"/>
      <c r="C111" s="22" t="s">
        <v>119</v>
      </c>
      <c r="L111" s="25"/>
    </row>
    <row r="112" spans="2:12" s="1" customFormat="1" ht="16.5" customHeight="1">
      <c r="B112" s="25"/>
      <c r="E112" s="175" t="str">
        <f>E9</f>
        <v>12 - střecha 8</v>
      </c>
      <c r="F112" s="192"/>
      <c r="G112" s="192"/>
      <c r="H112" s="192"/>
      <c r="L112" s="25"/>
    </row>
    <row r="113" spans="2:65" s="1" customFormat="1" ht="6.95" customHeight="1">
      <c r="B113" s="25"/>
      <c r="L113" s="25"/>
    </row>
    <row r="114" spans="2:65" s="1" customFormat="1" ht="12" customHeight="1">
      <c r="B114" s="25"/>
      <c r="C114" s="22" t="s">
        <v>17</v>
      </c>
      <c r="F114" s="20" t="str">
        <f>F12</f>
        <v xml:space="preserve"> </v>
      </c>
      <c r="I114" s="22" t="s">
        <v>19</v>
      </c>
      <c r="J114" s="45">
        <f>IF(J12="","",J12)</f>
        <v>43913</v>
      </c>
      <c r="L114" s="25"/>
    </row>
    <row r="115" spans="2:65" s="1" customFormat="1" ht="6.95" customHeight="1">
      <c r="B115" s="25"/>
      <c r="L115" s="25"/>
    </row>
    <row r="116" spans="2:65" s="1" customFormat="1" ht="15.2" customHeight="1">
      <c r="B116" s="25"/>
      <c r="C116" s="22" t="s">
        <v>20</v>
      </c>
      <c r="F116" s="20" t="str">
        <f>E15</f>
        <v xml:space="preserve"> </v>
      </c>
      <c r="I116" s="22" t="s">
        <v>24</v>
      </c>
      <c r="J116" s="23" t="str">
        <f>E21</f>
        <v xml:space="preserve"> </v>
      </c>
      <c r="L116" s="25"/>
    </row>
    <row r="117" spans="2:65" s="1" customFormat="1" ht="15.2" customHeight="1">
      <c r="B117" s="25"/>
      <c r="C117" s="22" t="s">
        <v>23</v>
      </c>
      <c r="F117" s="20" t="str">
        <f>IF(E18="","",E18)</f>
        <v xml:space="preserve"> </v>
      </c>
      <c r="I117" s="22" t="s">
        <v>26</v>
      </c>
      <c r="J117" s="23" t="str">
        <f>E24</f>
        <v xml:space="preserve"> </v>
      </c>
      <c r="L117" s="25"/>
    </row>
    <row r="118" spans="2:65" s="1" customFormat="1" ht="10.35" customHeight="1">
      <c r="B118" s="25"/>
      <c r="L118" s="25"/>
    </row>
    <row r="119" spans="2:65" s="10" customFormat="1" ht="29.25" customHeight="1">
      <c r="B119" s="107"/>
      <c r="C119" s="108" t="s">
        <v>129</v>
      </c>
      <c r="D119" s="109" t="s">
        <v>53</v>
      </c>
      <c r="E119" s="109" t="s">
        <v>49</v>
      </c>
      <c r="F119" s="109" t="s">
        <v>50</v>
      </c>
      <c r="G119" s="109" t="s">
        <v>130</v>
      </c>
      <c r="H119" s="109" t="s">
        <v>131</v>
      </c>
      <c r="I119" s="109" t="s">
        <v>132</v>
      </c>
      <c r="J119" s="110" t="s">
        <v>123</v>
      </c>
      <c r="K119" s="111" t="s">
        <v>133</v>
      </c>
      <c r="L119" s="107"/>
      <c r="M119" s="52" t="s">
        <v>1</v>
      </c>
      <c r="N119" s="53" t="s">
        <v>32</v>
      </c>
      <c r="O119" s="53" t="s">
        <v>134</v>
      </c>
      <c r="P119" s="53" t="s">
        <v>135</v>
      </c>
      <c r="Q119" s="53" t="s">
        <v>136</v>
      </c>
      <c r="R119" s="53" t="s">
        <v>137</v>
      </c>
      <c r="S119" s="53" t="s">
        <v>138</v>
      </c>
      <c r="T119" s="54" t="s">
        <v>139</v>
      </c>
    </row>
    <row r="120" spans="2:65" s="1" customFormat="1" ht="22.9" customHeight="1">
      <c r="B120" s="25"/>
      <c r="C120" s="57" t="s">
        <v>140</v>
      </c>
      <c r="J120" s="112">
        <f>BK120</f>
        <v>0</v>
      </c>
      <c r="L120" s="25"/>
      <c r="M120" s="55"/>
      <c r="N120" s="46"/>
      <c r="O120" s="46"/>
      <c r="P120" s="113">
        <f>P121+P129+P133+P135</f>
        <v>0</v>
      </c>
      <c r="Q120" s="46"/>
      <c r="R120" s="113">
        <f>R121+R129+R133+R135</f>
        <v>0</v>
      </c>
      <c r="S120" s="46"/>
      <c r="T120" s="114">
        <f>T121+T129+T133+T135</f>
        <v>0</v>
      </c>
      <c r="AT120" s="13" t="s">
        <v>67</v>
      </c>
      <c r="AU120" s="13" t="s">
        <v>125</v>
      </c>
      <c r="BK120" s="115">
        <f>BK121+BK129+BK133+BK135</f>
        <v>0</v>
      </c>
    </row>
    <row r="121" spans="2:65" s="11" customFormat="1" ht="25.9" customHeight="1">
      <c r="B121" s="116"/>
      <c r="D121" s="117" t="s">
        <v>67</v>
      </c>
      <c r="E121" s="118" t="s">
        <v>560</v>
      </c>
      <c r="F121" s="118" t="s">
        <v>561</v>
      </c>
      <c r="J121" s="119">
        <f>BK121</f>
        <v>0</v>
      </c>
      <c r="L121" s="116"/>
      <c r="M121" s="120"/>
      <c r="N121" s="121"/>
      <c r="O121" s="121"/>
      <c r="P121" s="122">
        <f>SUM(P122:P128)</f>
        <v>0</v>
      </c>
      <c r="Q121" s="121"/>
      <c r="R121" s="122">
        <f>SUM(R122:R128)</f>
        <v>0</v>
      </c>
      <c r="S121" s="121"/>
      <c r="T121" s="123">
        <f>SUM(T122:T128)</f>
        <v>0</v>
      </c>
      <c r="AR121" s="117" t="s">
        <v>78</v>
      </c>
      <c r="AT121" s="124" t="s">
        <v>67</v>
      </c>
      <c r="AU121" s="124" t="s">
        <v>68</v>
      </c>
      <c r="AY121" s="117" t="s">
        <v>143</v>
      </c>
      <c r="BK121" s="125">
        <f>SUM(BK122:BK128)</f>
        <v>0</v>
      </c>
    </row>
    <row r="122" spans="2:65" s="1" customFormat="1" ht="16.5" customHeight="1">
      <c r="B122" s="128"/>
      <c r="C122" s="129" t="s">
        <v>76</v>
      </c>
      <c r="D122" s="129" t="s">
        <v>146</v>
      </c>
      <c r="E122" s="130" t="s">
        <v>605</v>
      </c>
      <c r="F122" s="131" t="s">
        <v>606</v>
      </c>
      <c r="G122" s="132" t="s">
        <v>292</v>
      </c>
      <c r="H122" s="133">
        <v>292.8</v>
      </c>
      <c r="I122" s="134">
        <v>0</v>
      </c>
      <c r="J122" s="134">
        <f t="shared" ref="J122:J128" si="0">ROUND(I122*H122,2)</f>
        <v>0</v>
      </c>
      <c r="K122" s="131" t="s">
        <v>1</v>
      </c>
      <c r="L122" s="25"/>
      <c r="M122" s="135" t="s">
        <v>1</v>
      </c>
      <c r="N122" s="136" t="s">
        <v>33</v>
      </c>
      <c r="O122" s="137">
        <v>0</v>
      </c>
      <c r="P122" s="137">
        <f t="shared" ref="P122:P128" si="1">O122*H122</f>
        <v>0</v>
      </c>
      <c r="Q122" s="137">
        <v>0</v>
      </c>
      <c r="R122" s="137">
        <f t="shared" ref="R122:R128" si="2">Q122*H122</f>
        <v>0</v>
      </c>
      <c r="S122" s="137">
        <v>0</v>
      </c>
      <c r="T122" s="138">
        <f t="shared" ref="T122:T128" si="3">S122*H122</f>
        <v>0</v>
      </c>
      <c r="AR122" s="139" t="s">
        <v>149</v>
      </c>
      <c r="AT122" s="139" t="s">
        <v>146</v>
      </c>
      <c r="AU122" s="139" t="s">
        <v>76</v>
      </c>
      <c r="AY122" s="13" t="s">
        <v>143</v>
      </c>
      <c r="BE122" s="140">
        <f t="shared" ref="BE122:BE128" si="4">IF(N122="základní",J122,0)</f>
        <v>0</v>
      </c>
      <c r="BF122" s="140">
        <f t="shared" ref="BF122:BF128" si="5">IF(N122="snížená",J122,0)</f>
        <v>0</v>
      </c>
      <c r="BG122" s="140">
        <f t="shared" ref="BG122:BG128" si="6">IF(N122="zákl. přenesená",J122,0)</f>
        <v>0</v>
      </c>
      <c r="BH122" s="140">
        <f t="shared" ref="BH122:BH128" si="7">IF(N122="sníž. přenesená",J122,0)</f>
        <v>0</v>
      </c>
      <c r="BI122" s="140">
        <f t="shared" ref="BI122:BI128" si="8">IF(N122="nulová",J122,0)</f>
        <v>0</v>
      </c>
      <c r="BJ122" s="13" t="s">
        <v>76</v>
      </c>
      <c r="BK122" s="140">
        <f t="shared" ref="BK122:BK128" si="9">ROUND(I122*H122,2)</f>
        <v>0</v>
      </c>
      <c r="BL122" s="13" t="s">
        <v>149</v>
      </c>
      <c r="BM122" s="139" t="s">
        <v>78</v>
      </c>
    </row>
    <row r="123" spans="2:65" s="1" customFormat="1" ht="24" customHeight="1">
      <c r="B123" s="128"/>
      <c r="C123" s="129" t="s">
        <v>78</v>
      </c>
      <c r="D123" s="129" t="s">
        <v>146</v>
      </c>
      <c r="E123" s="130" t="s">
        <v>607</v>
      </c>
      <c r="F123" s="131" t="s">
        <v>608</v>
      </c>
      <c r="G123" s="132" t="s">
        <v>292</v>
      </c>
      <c r="H123" s="133">
        <v>75.599999999999994</v>
      </c>
      <c r="I123" s="134">
        <v>0</v>
      </c>
      <c r="J123" s="134">
        <f t="shared" si="0"/>
        <v>0</v>
      </c>
      <c r="K123" s="131" t="s">
        <v>1</v>
      </c>
      <c r="L123" s="25"/>
      <c r="M123" s="135" t="s">
        <v>1</v>
      </c>
      <c r="N123" s="136" t="s">
        <v>33</v>
      </c>
      <c r="O123" s="137">
        <v>0</v>
      </c>
      <c r="P123" s="137">
        <f t="shared" si="1"/>
        <v>0</v>
      </c>
      <c r="Q123" s="137">
        <v>0</v>
      </c>
      <c r="R123" s="137">
        <f t="shared" si="2"/>
        <v>0</v>
      </c>
      <c r="S123" s="137">
        <v>0</v>
      </c>
      <c r="T123" s="138">
        <f t="shared" si="3"/>
        <v>0</v>
      </c>
      <c r="AR123" s="139" t="s">
        <v>149</v>
      </c>
      <c r="AT123" s="139" t="s">
        <v>146</v>
      </c>
      <c r="AU123" s="139" t="s">
        <v>76</v>
      </c>
      <c r="AY123" s="13" t="s">
        <v>143</v>
      </c>
      <c r="BE123" s="140">
        <f t="shared" si="4"/>
        <v>0</v>
      </c>
      <c r="BF123" s="140">
        <f t="shared" si="5"/>
        <v>0</v>
      </c>
      <c r="BG123" s="140">
        <f t="shared" si="6"/>
        <v>0</v>
      </c>
      <c r="BH123" s="140">
        <f t="shared" si="7"/>
        <v>0</v>
      </c>
      <c r="BI123" s="140">
        <f t="shared" si="8"/>
        <v>0</v>
      </c>
      <c r="BJ123" s="13" t="s">
        <v>76</v>
      </c>
      <c r="BK123" s="140">
        <f t="shared" si="9"/>
        <v>0</v>
      </c>
      <c r="BL123" s="13" t="s">
        <v>149</v>
      </c>
      <c r="BM123" s="139" t="s">
        <v>151</v>
      </c>
    </row>
    <row r="124" spans="2:65" s="1" customFormat="1" ht="16.5" customHeight="1">
      <c r="B124" s="128"/>
      <c r="C124" s="129" t="s">
        <v>152</v>
      </c>
      <c r="D124" s="129" t="s">
        <v>146</v>
      </c>
      <c r="E124" s="130" t="s">
        <v>575</v>
      </c>
      <c r="F124" s="131" t="s">
        <v>609</v>
      </c>
      <c r="G124" s="132" t="s">
        <v>577</v>
      </c>
      <c r="H124" s="133">
        <v>3</v>
      </c>
      <c r="I124" s="134">
        <v>0</v>
      </c>
      <c r="J124" s="134">
        <f t="shared" si="0"/>
        <v>0</v>
      </c>
      <c r="K124" s="131" t="s">
        <v>1</v>
      </c>
      <c r="L124" s="25"/>
      <c r="M124" s="135" t="s">
        <v>1</v>
      </c>
      <c r="N124" s="136" t="s">
        <v>33</v>
      </c>
      <c r="O124" s="137">
        <v>0</v>
      </c>
      <c r="P124" s="137">
        <f t="shared" si="1"/>
        <v>0</v>
      </c>
      <c r="Q124" s="137">
        <v>0</v>
      </c>
      <c r="R124" s="137">
        <f t="shared" si="2"/>
        <v>0</v>
      </c>
      <c r="S124" s="137">
        <v>0</v>
      </c>
      <c r="T124" s="138">
        <f t="shared" si="3"/>
        <v>0</v>
      </c>
      <c r="AR124" s="139" t="s">
        <v>149</v>
      </c>
      <c r="AT124" s="139" t="s">
        <v>146</v>
      </c>
      <c r="AU124" s="139" t="s">
        <v>76</v>
      </c>
      <c r="AY124" s="13" t="s">
        <v>143</v>
      </c>
      <c r="BE124" s="140">
        <f t="shared" si="4"/>
        <v>0</v>
      </c>
      <c r="BF124" s="140">
        <f t="shared" si="5"/>
        <v>0</v>
      </c>
      <c r="BG124" s="140">
        <f t="shared" si="6"/>
        <v>0</v>
      </c>
      <c r="BH124" s="140">
        <f t="shared" si="7"/>
        <v>0</v>
      </c>
      <c r="BI124" s="140">
        <f t="shared" si="8"/>
        <v>0</v>
      </c>
      <c r="BJ124" s="13" t="s">
        <v>76</v>
      </c>
      <c r="BK124" s="140">
        <f t="shared" si="9"/>
        <v>0</v>
      </c>
      <c r="BL124" s="13" t="s">
        <v>149</v>
      </c>
      <c r="BM124" s="139" t="s">
        <v>154</v>
      </c>
    </row>
    <row r="125" spans="2:65" s="1" customFormat="1" ht="16.5" customHeight="1">
      <c r="B125" s="128"/>
      <c r="C125" s="129" t="s">
        <v>151</v>
      </c>
      <c r="D125" s="129" t="s">
        <v>146</v>
      </c>
      <c r="E125" s="130" t="s">
        <v>580</v>
      </c>
      <c r="F125" s="131" t="s">
        <v>610</v>
      </c>
      <c r="G125" s="132" t="s">
        <v>292</v>
      </c>
      <c r="H125" s="133">
        <v>14.4</v>
      </c>
      <c r="I125" s="134">
        <v>0</v>
      </c>
      <c r="J125" s="134">
        <f t="shared" si="0"/>
        <v>0</v>
      </c>
      <c r="K125" s="131" t="s">
        <v>1</v>
      </c>
      <c r="L125" s="25"/>
      <c r="M125" s="135" t="s">
        <v>1</v>
      </c>
      <c r="N125" s="136" t="s">
        <v>33</v>
      </c>
      <c r="O125" s="137">
        <v>0</v>
      </c>
      <c r="P125" s="137">
        <f t="shared" si="1"/>
        <v>0</v>
      </c>
      <c r="Q125" s="137">
        <v>0</v>
      </c>
      <c r="R125" s="137">
        <f t="shared" si="2"/>
        <v>0</v>
      </c>
      <c r="S125" s="137">
        <v>0</v>
      </c>
      <c r="T125" s="138">
        <f t="shared" si="3"/>
        <v>0</v>
      </c>
      <c r="AR125" s="139" t="s">
        <v>149</v>
      </c>
      <c r="AT125" s="139" t="s">
        <v>146</v>
      </c>
      <c r="AU125" s="139" t="s">
        <v>76</v>
      </c>
      <c r="AY125" s="13" t="s">
        <v>143</v>
      </c>
      <c r="BE125" s="140">
        <f t="shared" si="4"/>
        <v>0</v>
      </c>
      <c r="BF125" s="140">
        <f t="shared" si="5"/>
        <v>0</v>
      </c>
      <c r="BG125" s="140">
        <f t="shared" si="6"/>
        <v>0</v>
      </c>
      <c r="BH125" s="140">
        <f t="shared" si="7"/>
        <v>0</v>
      </c>
      <c r="BI125" s="140">
        <f t="shared" si="8"/>
        <v>0</v>
      </c>
      <c r="BJ125" s="13" t="s">
        <v>76</v>
      </c>
      <c r="BK125" s="140">
        <f t="shared" si="9"/>
        <v>0</v>
      </c>
      <c r="BL125" s="13" t="s">
        <v>149</v>
      </c>
      <c r="BM125" s="139" t="s">
        <v>156</v>
      </c>
    </row>
    <row r="126" spans="2:65" s="1" customFormat="1" ht="24" customHeight="1">
      <c r="B126" s="128"/>
      <c r="C126" s="129" t="s">
        <v>157</v>
      </c>
      <c r="D126" s="129" t="s">
        <v>146</v>
      </c>
      <c r="E126" s="130" t="s">
        <v>669</v>
      </c>
      <c r="F126" s="131" t="s">
        <v>670</v>
      </c>
      <c r="G126" s="132" t="s">
        <v>577</v>
      </c>
      <c r="H126" s="133">
        <v>2</v>
      </c>
      <c r="I126" s="134">
        <v>0</v>
      </c>
      <c r="J126" s="134">
        <f t="shared" si="0"/>
        <v>0</v>
      </c>
      <c r="K126" s="131" t="s">
        <v>1</v>
      </c>
      <c r="L126" s="25"/>
      <c r="M126" s="135" t="s">
        <v>1</v>
      </c>
      <c r="N126" s="136" t="s">
        <v>33</v>
      </c>
      <c r="O126" s="137">
        <v>0</v>
      </c>
      <c r="P126" s="137">
        <f t="shared" si="1"/>
        <v>0</v>
      </c>
      <c r="Q126" s="137">
        <v>0</v>
      </c>
      <c r="R126" s="137">
        <f t="shared" si="2"/>
        <v>0</v>
      </c>
      <c r="S126" s="137">
        <v>0</v>
      </c>
      <c r="T126" s="138">
        <f t="shared" si="3"/>
        <v>0</v>
      </c>
      <c r="AR126" s="139" t="s">
        <v>149</v>
      </c>
      <c r="AT126" s="139" t="s">
        <v>146</v>
      </c>
      <c r="AU126" s="139" t="s">
        <v>76</v>
      </c>
      <c r="AY126" s="13" t="s">
        <v>143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3" t="s">
        <v>76</v>
      </c>
      <c r="BK126" s="140">
        <f t="shared" si="9"/>
        <v>0</v>
      </c>
      <c r="BL126" s="13" t="s">
        <v>149</v>
      </c>
      <c r="BM126" s="139" t="s">
        <v>103</v>
      </c>
    </row>
    <row r="127" spans="2:65" s="1" customFormat="1" ht="16.5" customHeight="1">
      <c r="B127" s="128"/>
      <c r="C127" s="145" t="s">
        <v>154</v>
      </c>
      <c r="D127" s="145" t="s">
        <v>237</v>
      </c>
      <c r="E127" s="146" t="s">
        <v>611</v>
      </c>
      <c r="F127" s="147" t="s">
        <v>612</v>
      </c>
      <c r="G127" s="148" t="s">
        <v>292</v>
      </c>
      <c r="H127" s="149">
        <v>441.6</v>
      </c>
      <c r="I127" s="150">
        <v>0</v>
      </c>
      <c r="J127" s="150">
        <f t="shared" si="0"/>
        <v>0</v>
      </c>
      <c r="K127" s="147" t="s">
        <v>1</v>
      </c>
      <c r="L127" s="151"/>
      <c r="M127" s="152" t="s">
        <v>1</v>
      </c>
      <c r="N127" s="153" t="s">
        <v>33</v>
      </c>
      <c r="O127" s="137">
        <v>0</v>
      </c>
      <c r="P127" s="137">
        <f t="shared" si="1"/>
        <v>0</v>
      </c>
      <c r="Q127" s="137">
        <v>0</v>
      </c>
      <c r="R127" s="137">
        <f t="shared" si="2"/>
        <v>0</v>
      </c>
      <c r="S127" s="137">
        <v>0</v>
      </c>
      <c r="T127" s="138">
        <f t="shared" si="3"/>
        <v>0</v>
      </c>
      <c r="AR127" s="139" t="s">
        <v>228</v>
      </c>
      <c r="AT127" s="139" t="s">
        <v>237</v>
      </c>
      <c r="AU127" s="139" t="s">
        <v>76</v>
      </c>
      <c r="AY127" s="13" t="s">
        <v>143</v>
      </c>
      <c r="BE127" s="140">
        <f t="shared" si="4"/>
        <v>0</v>
      </c>
      <c r="BF127" s="140">
        <f t="shared" si="5"/>
        <v>0</v>
      </c>
      <c r="BG127" s="140">
        <f t="shared" si="6"/>
        <v>0</v>
      </c>
      <c r="BH127" s="140">
        <f t="shared" si="7"/>
        <v>0</v>
      </c>
      <c r="BI127" s="140">
        <f t="shared" si="8"/>
        <v>0</v>
      </c>
      <c r="BJ127" s="13" t="s">
        <v>76</v>
      </c>
      <c r="BK127" s="140">
        <f t="shared" si="9"/>
        <v>0</v>
      </c>
      <c r="BL127" s="13" t="s">
        <v>149</v>
      </c>
      <c r="BM127" s="139" t="s">
        <v>109</v>
      </c>
    </row>
    <row r="128" spans="2:65" s="1" customFormat="1" ht="24" customHeight="1">
      <c r="B128" s="128"/>
      <c r="C128" s="129" t="s">
        <v>160</v>
      </c>
      <c r="D128" s="129" t="s">
        <v>146</v>
      </c>
      <c r="E128" s="130" t="s">
        <v>588</v>
      </c>
      <c r="F128" s="131" t="s">
        <v>589</v>
      </c>
      <c r="G128" s="132" t="s">
        <v>345</v>
      </c>
      <c r="H128" s="133">
        <v>2396.21</v>
      </c>
      <c r="I128" s="134">
        <v>0</v>
      </c>
      <c r="J128" s="134">
        <f t="shared" si="0"/>
        <v>0</v>
      </c>
      <c r="K128" s="131" t="s">
        <v>1</v>
      </c>
      <c r="L128" s="25"/>
      <c r="M128" s="135" t="s">
        <v>1</v>
      </c>
      <c r="N128" s="136" t="s">
        <v>33</v>
      </c>
      <c r="O128" s="137">
        <v>0</v>
      </c>
      <c r="P128" s="137">
        <f t="shared" si="1"/>
        <v>0</v>
      </c>
      <c r="Q128" s="137">
        <v>0</v>
      </c>
      <c r="R128" s="137">
        <f t="shared" si="2"/>
        <v>0</v>
      </c>
      <c r="S128" s="137">
        <v>0</v>
      </c>
      <c r="T128" s="138">
        <f t="shared" si="3"/>
        <v>0</v>
      </c>
      <c r="AR128" s="139" t="s">
        <v>149</v>
      </c>
      <c r="AT128" s="139" t="s">
        <v>146</v>
      </c>
      <c r="AU128" s="139" t="s">
        <v>76</v>
      </c>
      <c r="AY128" s="13" t="s">
        <v>143</v>
      </c>
      <c r="BE128" s="140">
        <f t="shared" si="4"/>
        <v>0</v>
      </c>
      <c r="BF128" s="140">
        <f t="shared" si="5"/>
        <v>0</v>
      </c>
      <c r="BG128" s="140">
        <f t="shared" si="6"/>
        <v>0</v>
      </c>
      <c r="BH128" s="140">
        <f t="shared" si="7"/>
        <v>0</v>
      </c>
      <c r="BI128" s="140">
        <f t="shared" si="8"/>
        <v>0</v>
      </c>
      <c r="BJ128" s="13" t="s">
        <v>76</v>
      </c>
      <c r="BK128" s="140">
        <f t="shared" si="9"/>
        <v>0</v>
      </c>
      <c r="BL128" s="13" t="s">
        <v>149</v>
      </c>
      <c r="BM128" s="139" t="s">
        <v>115</v>
      </c>
    </row>
    <row r="129" spans="2:65" s="11" customFormat="1" ht="25.9" customHeight="1">
      <c r="B129" s="116"/>
      <c r="D129" s="117" t="s">
        <v>67</v>
      </c>
      <c r="E129" s="118" t="s">
        <v>543</v>
      </c>
      <c r="F129" s="118" t="s">
        <v>544</v>
      </c>
      <c r="J129" s="119">
        <f>BK129</f>
        <v>0</v>
      </c>
      <c r="L129" s="116"/>
      <c r="M129" s="120"/>
      <c r="N129" s="121"/>
      <c r="O129" s="121"/>
      <c r="P129" s="122">
        <f>SUM(P130:P132)</f>
        <v>0</v>
      </c>
      <c r="Q129" s="121"/>
      <c r="R129" s="122">
        <f>SUM(R130:R132)</f>
        <v>0</v>
      </c>
      <c r="S129" s="121"/>
      <c r="T129" s="123">
        <f>SUM(T130:T132)</f>
        <v>0</v>
      </c>
      <c r="AR129" s="117" t="s">
        <v>78</v>
      </c>
      <c r="AT129" s="124" t="s">
        <v>67</v>
      </c>
      <c r="AU129" s="124" t="s">
        <v>68</v>
      </c>
      <c r="AY129" s="117" t="s">
        <v>143</v>
      </c>
      <c r="BK129" s="125">
        <f>SUM(BK130:BK132)</f>
        <v>0</v>
      </c>
    </row>
    <row r="130" spans="2:65" s="1" customFormat="1" ht="16.5" customHeight="1">
      <c r="B130" s="128"/>
      <c r="C130" s="129" t="s">
        <v>156</v>
      </c>
      <c r="D130" s="129" t="s">
        <v>146</v>
      </c>
      <c r="E130" s="130" t="s">
        <v>613</v>
      </c>
      <c r="F130" s="131" t="s">
        <v>614</v>
      </c>
      <c r="G130" s="132" t="s">
        <v>195</v>
      </c>
      <c r="H130" s="133">
        <v>115.2</v>
      </c>
      <c r="I130" s="134">
        <v>0</v>
      </c>
      <c r="J130" s="134">
        <f>ROUND(I130*H130,2)</f>
        <v>0</v>
      </c>
      <c r="K130" s="131" t="s">
        <v>1</v>
      </c>
      <c r="L130" s="25"/>
      <c r="M130" s="135" t="s">
        <v>1</v>
      </c>
      <c r="N130" s="136" t="s">
        <v>33</v>
      </c>
      <c r="O130" s="137">
        <v>0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AR130" s="139" t="s">
        <v>149</v>
      </c>
      <c r="AT130" s="139" t="s">
        <v>146</v>
      </c>
      <c r="AU130" s="139" t="s">
        <v>76</v>
      </c>
      <c r="AY130" s="13" t="s">
        <v>143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3" t="s">
        <v>76</v>
      </c>
      <c r="BK130" s="140">
        <f>ROUND(I130*H130,2)</f>
        <v>0</v>
      </c>
      <c r="BL130" s="13" t="s">
        <v>149</v>
      </c>
      <c r="BM130" s="139" t="s">
        <v>149</v>
      </c>
    </row>
    <row r="131" spans="2:65" s="1" customFormat="1" ht="16.5" customHeight="1">
      <c r="B131" s="128"/>
      <c r="C131" s="129" t="s">
        <v>13</v>
      </c>
      <c r="D131" s="129" t="s">
        <v>146</v>
      </c>
      <c r="E131" s="130" t="s">
        <v>545</v>
      </c>
      <c r="F131" s="131" t="s">
        <v>671</v>
      </c>
      <c r="G131" s="132" t="s">
        <v>292</v>
      </c>
      <c r="H131" s="133">
        <v>2.4</v>
      </c>
      <c r="I131" s="134">
        <v>0</v>
      </c>
      <c r="J131" s="134">
        <f>ROUND(I131*H131,2)</f>
        <v>0</v>
      </c>
      <c r="K131" s="131" t="s">
        <v>1</v>
      </c>
      <c r="L131" s="25"/>
      <c r="M131" s="135" t="s">
        <v>1</v>
      </c>
      <c r="N131" s="136" t="s">
        <v>33</v>
      </c>
      <c r="O131" s="137">
        <v>0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39" t="s">
        <v>149</v>
      </c>
      <c r="AT131" s="139" t="s">
        <v>146</v>
      </c>
      <c r="AU131" s="139" t="s">
        <v>76</v>
      </c>
      <c r="AY131" s="13" t="s">
        <v>143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3" t="s">
        <v>76</v>
      </c>
      <c r="BK131" s="140">
        <f>ROUND(I131*H131,2)</f>
        <v>0</v>
      </c>
      <c r="BL131" s="13" t="s">
        <v>149</v>
      </c>
      <c r="BM131" s="139" t="s">
        <v>164</v>
      </c>
    </row>
    <row r="132" spans="2:65" s="1" customFormat="1" ht="24" customHeight="1">
      <c r="B132" s="128"/>
      <c r="C132" s="129" t="s">
        <v>103</v>
      </c>
      <c r="D132" s="129" t="s">
        <v>146</v>
      </c>
      <c r="E132" s="130" t="s">
        <v>615</v>
      </c>
      <c r="F132" s="131" t="s">
        <v>616</v>
      </c>
      <c r="G132" s="132" t="s">
        <v>345</v>
      </c>
      <c r="H132" s="133">
        <v>903.85</v>
      </c>
      <c r="I132" s="134">
        <v>0</v>
      </c>
      <c r="J132" s="134">
        <f>ROUND(I132*H132,2)</f>
        <v>0</v>
      </c>
      <c r="K132" s="131" t="s">
        <v>1</v>
      </c>
      <c r="L132" s="25"/>
      <c r="M132" s="135" t="s">
        <v>1</v>
      </c>
      <c r="N132" s="136" t="s">
        <v>33</v>
      </c>
      <c r="O132" s="137">
        <v>0</v>
      </c>
      <c r="P132" s="137">
        <f>O132*H132</f>
        <v>0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AR132" s="139" t="s">
        <v>149</v>
      </c>
      <c r="AT132" s="139" t="s">
        <v>146</v>
      </c>
      <c r="AU132" s="139" t="s">
        <v>76</v>
      </c>
      <c r="AY132" s="13" t="s">
        <v>143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3" t="s">
        <v>76</v>
      </c>
      <c r="BK132" s="140">
        <f>ROUND(I132*H132,2)</f>
        <v>0</v>
      </c>
      <c r="BL132" s="13" t="s">
        <v>149</v>
      </c>
      <c r="BM132" s="139" t="s">
        <v>166</v>
      </c>
    </row>
    <row r="133" spans="2:65" s="11" customFormat="1" ht="25.9" customHeight="1">
      <c r="B133" s="116"/>
      <c r="D133" s="117" t="s">
        <v>67</v>
      </c>
      <c r="E133" s="118" t="s">
        <v>634</v>
      </c>
      <c r="F133" s="118" t="s">
        <v>635</v>
      </c>
      <c r="J133" s="119">
        <f>BK133</f>
        <v>0</v>
      </c>
      <c r="L133" s="116"/>
      <c r="M133" s="120"/>
      <c r="N133" s="121"/>
      <c r="O133" s="121"/>
      <c r="P133" s="122">
        <f>P134</f>
        <v>0</v>
      </c>
      <c r="Q133" s="121"/>
      <c r="R133" s="122">
        <f>R134</f>
        <v>0</v>
      </c>
      <c r="S133" s="121"/>
      <c r="T133" s="123">
        <f>T134</f>
        <v>0</v>
      </c>
      <c r="AR133" s="117" t="s">
        <v>76</v>
      </c>
      <c r="AT133" s="124" t="s">
        <v>67</v>
      </c>
      <c r="AU133" s="124" t="s">
        <v>68</v>
      </c>
      <c r="AY133" s="117" t="s">
        <v>143</v>
      </c>
      <c r="BK133" s="125">
        <f>BK134</f>
        <v>0</v>
      </c>
    </row>
    <row r="134" spans="2:65" s="1" customFormat="1" ht="16.5" customHeight="1">
      <c r="B134" s="128"/>
      <c r="C134" s="129" t="s">
        <v>106</v>
      </c>
      <c r="D134" s="129" t="s">
        <v>146</v>
      </c>
      <c r="E134" s="130" t="s">
        <v>636</v>
      </c>
      <c r="F134" s="131" t="s">
        <v>674</v>
      </c>
      <c r="G134" s="132" t="s">
        <v>292</v>
      </c>
      <c r="H134" s="133">
        <v>292.8</v>
      </c>
      <c r="I134" s="134">
        <v>0</v>
      </c>
      <c r="J134" s="134">
        <f>ROUND(I134*H134,2)</f>
        <v>0</v>
      </c>
      <c r="K134" s="131" t="s">
        <v>1</v>
      </c>
      <c r="L134" s="25"/>
      <c r="M134" s="135" t="s">
        <v>1</v>
      </c>
      <c r="N134" s="136" t="s">
        <v>33</v>
      </c>
      <c r="O134" s="137">
        <v>0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151</v>
      </c>
      <c r="AT134" s="139" t="s">
        <v>146</v>
      </c>
      <c r="AU134" s="139" t="s">
        <v>76</v>
      </c>
      <c r="AY134" s="13" t="s">
        <v>143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3" t="s">
        <v>76</v>
      </c>
      <c r="BK134" s="140">
        <f>ROUND(I134*H134,2)</f>
        <v>0</v>
      </c>
      <c r="BL134" s="13" t="s">
        <v>151</v>
      </c>
      <c r="BM134" s="139" t="s">
        <v>168</v>
      </c>
    </row>
    <row r="135" spans="2:65" s="11" customFormat="1" ht="25.9" customHeight="1">
      <c r="B135" s="116"/>
      <c r="D135" s="117" t="s">
        <v>67</v>
      </c>
      <c r="E135" s="118" t="s">
        <v>600</v>
      </c>
      <c r="F135" s="118" t="s">
        <v>601</v>
      </c>
      <c r="J135" s="119">
        <f>BK135</f>
        <v>0</v>
      </c>
      <c r="L135" s="116"/>
      <c r="M135" s="120"/>
      <c r="N135" s="121"/>
      <c r="O135" s="121"/>
      <c r="P135" s="122">
        <f>P136</f>
        <v>0</v>
      </c>
      <c r="Q135" s="121"/>
      <c r="R135" s="122">
        <f>R136</f>
        <v>0</v>
      </c>
      <c r="S135" s="121"/>
      <c r="T135" s="123">
        <f>T136</f>
        <v>0</v>
      </c>
      <c r="AR135" s="117" t="s">
        <v>76</v>
      </c>
      <c r="AT135" s="124" t="s">
        <v>67</v>
      </c>
      <c r="AU135" s="124" t="s">
        <v>68</v>
      </c>
      <c r="AY135" s="117" t="s">
        <v>143</v>
      </c>
      <c r="BK135" s="125">
        <f>BK136</f>
        <v>0</v>
      </c>
    </row>
    <row r="136" spans="2:65" s="1" customFormat="1" ht="16.5" customHeight="1">
      <c r="B136" s="128"/>
      <c r="C136" s="129" t="s">
        <v>109</v>
      </c>
      <c r="D136" s="129" t="s">
        <v>146</v>
      </c>
      <c r="E136" s="130" t="s">
        <v>617</v>
      </c>
      <c r="F136" s="131" t="s">
        <v>618</v>
      </c>
      <c r="G136" s="132" t="s">
        <v>521</v>
      </c>
      <c r="H136" s="133">
        <v>1</v>
      </c>
      <c r="I136" s="134">
        <v>0</v>
      </c>
      <c r="J136" s="134">
        <f>ROUND(I136*H136,2)</f>
        <v>0</v>
      </c>
      <c r="K136" s="131" t="s">
        <v>1</v>
      </c>
      <c r="L136" s="25"/>
      <c r="M136" s="141" t="s">
        <v>1</v>
      </c>
      <c r="N136" s="142" t="s">
        <v>33</v>
      </c>
      <c r="O136" s="143">
        <v>0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39" t="s">
        <v>151</v>
      </c>
      <c r="AT136" s="139" t="s">
        <v>146</v>
      </c>
      <c r="AU136" s="139" t="s">
        <v>76</v>
      </c>
      <c r="AY136" s="13" t="s">
        <v>143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3" t="s">
        <v>76</v>
      </c>
      <c r="BK136" s="140">
        <f>ROUND(I136*H136,2)</f>
        <v>0</v>
      </c>
      <c r="BL136" s="13" t="s">
        <v>151</v>
      </c>
      <c r="BM136" s="139" t="s">
        <v>170</v>
      </c>
    </row>
    <row r="137" spans="2:65" s="1" customFormat="1" ht="6.95" customHeight="1">
      <c r="B137" s="37"/>
      <c r="C137" s="38"/>
      <c r="D137" s="38"/>
      <c r="E137" s="38"/>
      <c r="F137" s="38"/>
      <c r="G137" s="38"/>
      <c r="H137" s="38"/>
      <c r="I137" s="38"/>
      <c r="J137" s="38"/>
      <c r="K137" s="38"/>
      <c r="L137" s="25"/>
    </row>
  </sheetData>
  <autoFilter ref="C119:K136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5"/>
  <sheetViews>
    <sheetView showGridLines="0" topLeftCell="A83" workbookViewId="0">
      <selection activeCell="V130" sqref="V13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114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1:46" ht="24.95" customHeight="1">
      <c r="B4" s="16"/>
      <c r="D4" s="17" t="s">
        <v>118</v>
      </c>
      <c r="L4" s="16"/>
      <c r="M4" s="82" t="s">
        <v>10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2" t="s">
        <v>14</v>
      </c>
      <c r="L6" s="16"/>
    </row>
    <row r="7" spans="1:46" ht="16.5" customHeight="1">
      <c r="B7" s="16"/>
      <c r="E7" s="193" t="str">
        <f>'Rekapitulace stavby'!K6</f>
        <v>Hradec Králové ON - oprava (střešního pláště, ZTI, výplně otvorů)</v>
      </c>
      <c r="F7" s="194"/>
      <c r="G7" s="194"/>
      <c r="H7" s="194"/>
      <c r="L7" s="16"/>
    </row>
    <row r="8" spans="1:46" s="1" customFormat="1" ht="12" customHeight="1">
      <c r="B8" s="25"/>
      <c r="D8" s="22" t="s">
        <v>119</v>
      </c>
      <c r="L8" s="25"/>
    </row>
    <row r="9" spans="1:46" s="1" customFormat="1" ht="36.950000000000003" customHeight="1">
      <c r="B9" s="25"/>
      <c r="E9" s="175" t="s">
        <v>679</v>
      </c>
      <c r="F9" s="192"/>
      <c r="G9" s="192"/>
      <c r="H9" s="192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1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5">
        <f>'Rekapitulace stavby'!AN8</f>
        <v>43913</v>
      </c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20</v>
      </c>
      <c r="I14" s="22" t="s">
        <v>21</v>
      </c>
      <c r="J14" s="20" t="str">
        <f>IF('Rekapitulace stavby'!AN10="","",'Rekapitulace stavby'!AN10)</f>
        <v/>
      </c>
      <c r="L14" s="25"/>
    </row>
    <row r="15" spans="1:46" s="1" customFormat="1" ht="18" customHeight="1">
      <c r="B15" s="25"/>
      <c r="E15" s="20" t="str">
        <f>IF('Rekapitulace stavby'!E11="","",'Rekapitulace stavby'!E11)</f>
        <v xml:space="preserve"> </v>
      </c>
      <c r="I15" s="22" t="s">
        <v>22</v>
      </c>
      <c r="J15" s="20" t="str">
        <f>IF('Rekapitulace stavby'!AN11="","",'Rekapitulace stavby'!AN11)</f>
        <v/>
      </c>
      <c r="L15" s="25"/>
    </row>
    <row r="16" spans="1:46" s="1" customFormat="1" ht="6.95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'Rekapitulace stavby'!AN13</f>
        <v/>
      </c>
      <c r="L17" s="25"/>
    </row>
    <row r="18" spans="2:12" s="1" customFormat="1" ht="18" customHeight="1">
      <c r="B18" s="25"/>
      <c r="E18" s="188" t="str">
        <f>'Rekapitulace stavby'!E14</f>
        <v xml:space="preserve"> </v>
      </c>
      <c r="F18" s="188"/>
      <c r="G18" s="188"/>
      <c r="H18" s="188"/>
      <c r="I18" s="22" t="s">
        <v>22</v>
      </c>
      <c r="J18" s="2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22</v>
      </c>
      <c r="J21" s="20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21</v>
      </c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 t="str">
        <f>IF('Rekapitulace stavby'!E20="","",'Rekapitulace stavby'!E20)</f>
        <v xml:space="preserve"> </v>
      </c>
      <c r="I24" s="22" t="s">
        <v>22</v>
      </c>
      <c r="J24" s="20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3"/>
      <c r="E27" s="183" t="s">
        <v>1</v>
      </c>
      <c r="F27" s="183"/>
      <c r="G27" s="183"/>
      <c r="H27" s="183"/>
      <c r="L27" s="83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4" t="s">
        <v>28</v>
      </c>
      <c r="J30" s="59">
        <f>ROUND(J120,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85" t="s">
        <v>32</v>
      </c>
      <c r="E33" s="22" t="s">
        <v>33</v>
      </c>
      <c r="F33" s="86">
        <f>ROUND((SUM(BE120:BE134)),  2)</f>
        <v>0</v>
      </c>
      <c r="I33" s="87">
        <v>0.21</v>
      </c>
      <c r="J33" s="86">
        <f>ROUND(((SUM(BE120:BE134))*I33),  2)</f>
        <v>0</v>
      </c>
      <c r="L33" s="25"/>
    </row>
    <row r="34" spans="2:12" s="1" customFormat="1" ht="14.45" customHeight="1">
      <c r="B34" s="25"/>
      <c r="E34" s="22" t="s">
        <v>34</v>
      </c>
      <c r="F34" s="86">
        <f>ROUND((SUM(BF120:BF134)),  2)</f>
        <v>0</v>
      </c>
      <c r="I34" s="87">
        <v>0.15</v>
      </c>
      <c r="J34" s="86">
        <f>ROUND(((SUM(BF120:BF134))*I34),  2)</f>
        <v>0</v>
      </c>
      <c r="L34" s="25"/>
    </row>
    <row r="35" spans="2:12" s="1" customFormat="1" ht="14.45" hidden="1" customHeight="1">
      <c r="B35" s="25"/>
      <c r="E35" s="22" t="s">
        <v>35</v>
      </c>
      <c r="F35" s="86">
        <f>ROUND((SUM(BG120:BG134)),  2)</f>
        <v>0</v>
      </c>
      <c r="I35" s="87">
        <v>0.21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86">
        <f>ROUND((SUM(BH120:BH134)),  2)</f>
        <v>0</v>
      </c>
      <c r="I36" s="87">
        <v>0.15</v>
      </c>
      <c r="J36" s="86">
        <f>0</f>
        <v>0</v>
      </c>
      <c r="L36" s="25"/>
    </row>
    <row r="37" spans="2:12" s="1" customFormat="1" ht="14.45" hidden="1" customHeight="1">
      <c r="B37" s="25"/>
      <c r="E37" s="22" t="s">
        <v>37</v>
      </c>
      <c r="F37" s="86">
        <f>ROUND((SUM(BI120:BI134)),  2)</f>
        <v>0</v>
      </c>
      <c r="I37" s="87">
        <v>0</v>
      </c>
      <c r="J37" s="86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38</v>
      </c>
      <c r="E39" s="50"/>
      <c r="F39" s="50"/>
      <c r="G39" s="90" t="s">
        <v>39</v>
      </c>
      <c r="H39" s="91" t="s">
        <v>40</v>
      </c>
      <c r="I39" s="50"/>
      <c r="J39" s="92">
        <f>SUM(J30:J37)</f>
        <v>0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41</v>
      </c>
      <c r="E50" s="35"/>
      <c r="F50" s="35"/>
      <c r="G50" s="34" t="s">
        <v>42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43</v>
      </c>
      <c r="E61" s="27"/>
      <c r="F61" s="94" t="s">
        <v>44</v>
      </c>
      <c r="G61" s="36" t="s">
        <v>43</v>
      </c>
      <c r="H61" s="27"/>
      <c r="I61" s="27"/>
      <c r="J61" s="95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45</v>
      </c>
      <c r="E65" s="35"/>
      <c r="F65" s="35"/>
      <c r="G65" s="34" t="s">
        <v>46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43</v>
      </c>
      <c r="E76" s="27"/>
      <c r="F76" s="94" t="s">
        <v>44</v>
      </c>
      <c r="G76" s="36" t="s">
        <v>43</v>
      </c>
      <c r="H76" s="27"/>
      <c r="I76" s="27"/>
      <c r="J76" s="95" t="s">
        <v>44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121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93" t="str">
        <f>E7</f>
        <v>Hradec Králové ON - oprava (střešního pláště, ZTI, výplně otvorů)</v>
      </c>
      <c r="F85" s="194"/>
      <c r="G85" s="194"/>
      <c r="H85" s="194"/>
      <c r="L85" s="25"/>
    </row>
    <row r="86" spans="2:47" s="1" customFormat="1" ht="12" customHeight="1">
      <c r="B86" s="25"/>
      <c r="C86" s="22" t="s">
        <v>119</v>
      </c>
      <c r="L86" s="25"/>
    </row>
    <row r="87" spans="2:47" s="1" customFormat="1" ht="16.5" customHeight="1">
      <c r="B87" s="25"/>
      <c r="E87" s="175" t="str">
        <f>E9</f>
        <v>13 - střecha 9</v>
      </c>
      <c r="F87" s="192"/>
      <c r="G87" s="192"/>
      <c r="H87" s="192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 </v>
      </c>
      <c r="I89" s="22" t="s">
        <v>19</v>
      </c>
      <c r="J89" s="45">
        <f>IF(J12="","",J12)</f>
        <v>43913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122</v>
      </c>
      <c r="D94" s="88"/>
      <c r="E94" s="88"/>
      <c r="F94" s="88"/>
      <c r="G94" s="88"/>
      <c r="H94" s="88"/>
      <c r="I94" s="88"/>
      <c r="J94" s="97" t="s">
        <v>123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124</v>
      </c>
      <c r="J96" s="59">
        <f>J120</f>
        <v>0</v>
      </c>
      <c r="L96" s="25"/>
      <c r="AU96" s="13" t="s">
        <v>125</v>
      </c>
    </row>
    <row r="97" spans="2:12" s="8" customFormat="1" ht="24.95" customHeight="1">
      <c r="B97" s="99"/>
      <c r="D97" s="100" t="s">
        <v>555</v>
      </c>
      <c r="E97" s="101"/>
      <c r="F97" s="101"/>
      <c r="G97" s="101"/>
      <c r="H97" s="101"/>
      <c r="I97" s="101"/>
      <c r="J97" s="102">
        <f>J121</f>
        <v>0</v>
      </c>
      <c r="L97" s="99"/>
    </row>
    <row r="98" spans="2:12" s="8" customFormat="1" ht="24.95" customHeight="1">
      <c r="B98" s="99"/>
      <c r="D98" s="100" t="s">
        <v>517</v>
      </c>
      <c r="E98" s="101"/>
      <c r="F98" s="101"/>
      <c r="G98" s="101"/>
      <c r="H98" s="101"/>
      <c r="I98" s="101"/>
      <c r="J98" s="102">
        <f>J127</f>
        <v>0</v>
      </c>
      <c r="L98" s="99"/>
    </row>
    <row r="99" spans="2:12" s="8" customFormat="1" ht="24.95" customHeight="1">
      <c r="B99" s="99"/>
      <c r="D99" s="100" t="s">
        <v>621</v>
      </c>
      <c r="E99" s="101"/>
      <c r="F99" s="101"/>
      <c r="G99" s="101"/>
      <c r="H99" s="101"/>
      <c r="I99" s="101"/>
      <c r="J99" s="102">
        <f>J131</f>
        <v>0</v>
      </c>
      <c r="L99" s="99"/>
    </row>
    <row r="100" spans="2:12" s="8" customFormat="1" ht="24.95" customHeight="1">
      <c r="B100" s="99"/>
      <c r="D100" s="100" t="s">
        <v>557</v>
      </c>
      <c r="E100" s="101"/>
      <c r="F100" s="101"/>
      <c r="G100" s="101"/>
      <c r="H100" s="101"/>
      <c r="I100" s="101"/>
      <c r="J100" s="102">
        <f>J133</f>
        <v>0</v>
      </c>
      <c r="L100" s="99"/>
    </row>
    <row r="101" spans="2:12" s="1" customFormat="1" ht="21.75" customHeight="1">
      <c r="B101" s="25"/>
      <c r="L101" s="25"/>
    </row>
    <row r="102" spans="2:12" s="1" customFormat="1" ht="6.95" customHeight="1"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25"/>
    </row>
    <row r="106" spans="2:12" s="1" customFormat="1" ht="6.95" customHeight="1"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25"/>
    </row>
    <row r="107" spans="2:12" s="1" customFormat="1" ht="24.95" customHeight="1">
      <c r="B107" s="25"/>
      <c r="C107" s="17" t="s">
        <v>128</v>
      </c>
      <c r="L107" s="25"/>
    </row>
    <row r="108" spans="2:12" s="1" customFormat="1" ht="6.95" customHeight="1">
      <c r="B108" s="25"/>
      <c r="L108" s="25"/>
    </row>
    <row r="109" spans="2:12" s="1" customFormat="1" ht="12" customHeight="1">
      <c r="B109" s="25"/>
      <c r="C109" s="22" t="s">
        <v>14</v>
      </c>
      <c r="L109" s="25"/>
    </row>
    <row r="110" spans="2:12" s="1" customFormat="1" ht="16.5" customHeight="1">
      <c r="B110" s="25"/>
      <c r="E110" s="193" t="str">
        <f>E7</f>
        <v>Hradec Králové ON - oprava (střešního pláště, ZTI, výplně otvorů)</v>
      </c>
      <c r="F110" s="194"/>
      <c r="G110" s="194"/>
      <c r="H110" s="194"/>
      <c r="L110" s="25"/>
    </row>
    <row r="111" spans="2:12" s="1" customFormat="1" ht="12" customHeight="1">
      <c r="B111" s="25"/>
      <c r="C111" s="22" t="s">
        <v>119</v>
      </c>
      <c r="L111" s="25"/>
    </row>
    <row r="112" spans="2:12" s="1" customFormat="1" ht="16.5" customHeight="1">
      <c r="B112" s="25"/>
      <c r="E112" s="175" t="str">
        <f>E9</f>
        <v>13 - střecha 9</v>
      </c>
      <c r="F112" s="192"/>
      <c r="G112" s="192"/>
      <c r="H112" s="192"/>
      <c r="L112" s="25"/>
    </row>
    <row r="113" spans="2:65" s="1" customFormat="1" ht="6.95" customHeight="1">
      <c r="B113" s="25"/>
      <c r="L113" s="25"/>
    </row>
    <row r="114" spans="2:65" s="1" customFormat="1" ht="12" customHeight="1">
      <c r="B114" s="25"/>
      <c r="C114" s="22" t="s">
        <v>17</v>
      </c>
      <c r="F114" s="20" t="str">
        <f>F12</f>
        <v xml:space="preserve"> </v>
      </c>
      <c r="I114" s="22" t="s">
        <v>19</v>
      </c>
      <c r="J114" s="45">
        <f>IF(J12="","",J12)</f>
        <v>43913</v>
      </c>
      <c r="L114" s="25"/>
    </row>
    <row r="115" spans="2:65" s="1" customFormat="1" ht="6.95" customHeight="1">
      <c r="B115" s="25"/>
      <c r="L115" s="25"/>
    </row>
    <row r="116" spans="2:65" s="1" customFormat="1" ht="15.2" customHeight="1">
      <c r="B116" s="25"/>
      <c r="C116" s="22" t="s">
        <v>20</v>
      </c>
      <c r="F116" s="20" t="str">
        <f>E15</f>
        <v xml:space="preserve"> </v>
      </c>
      <c r="I116" s="22" t="s">
        <v>24</v>
      </c>
      <c r="J116" s="23" t="str">
        <f>E21</f>
        <v xml:space="preserve"> </v>
      </c>
      <c r="L116" s="25"/>
    </row>
    <row r="117" spans="2:65" s="1" customFormat="1" ht="15.2" customHeight="1">
      <c r="B117" s="25"/>
      <c r="C117" s="22" t="s">
        <v>23</v>
      </c>
      <c r="F117" s="20" t="str">
        <f>IF(E18="","",E18)</f>
        <v xml:space="preserve"> </v>
      </c>
      <c r="I117" s="22" t="s">
        <v>26</v>
      </c>
      <c r="J117" s="23" t="str">
        <f>E24</f>
        <v xml:space="preserve"> </v>
      </c>
      <c r="L117" s="25"/>
    </row>
    <row r="118" spans="2:65" s="1" customFormat="1" ht="10.35" customHeight="1">
      <c r="B118" s="25"/>
      <c r="L118" s="25"/>
    </row>
    <row r="119" spans="2:65" s="10" customFormat="1" ht="29.25" customHeight="1">
      <c r="B119" s="107"/>
      <c r="C119" s="108" t="s">
        <v>129</v>
      </c>
      <c r="D119" s="109" t="s">
        <v>53</v>
      </c>
      <c r="E119" s="109" t="s">
        <v>49</v>
      </c>
      <c r="F119" s="109" t="s">
        <v>50</v>
      </c>
      <c r="G119" s="109" t="s">
        <v>130</v>
      </c>
      <c r="H119" s="109" t="s">
        <v>131</v>
      </c>
      <c r="I119" s="109" t="s">
        <v>132</v>
      </c>
      <c r="J119" s="110" t="s">
        <v>123</v>
      </c>
      <c r="K119" s="111" t="s">
        <v>133</v>
      </c>
      <c r="L119" s="107"/>
      <c r="M119" s="52" t="s">
        <v>1</v>
      </c>
      <c r="N119" s="53" t="s">
        <v>32</v>
      </c>
      <c r="O119" s="53" t="s">
        <v>134</v>
      </c>
      <c r="P119" s="53" t="s">
        <v>135</v>
      </c>
      <c r="Q119" s="53" t="s">
        <v>136</v>
      </c>
      <c r="R119" s="53" t="s">
        <v>137</v>
      </c>
      <c r="S119" s="53" t="s">
        <v>138</v>
      </c>
      <c r="T119" s="54" t="s">
        <v>139</v>
      </c>
    </row>
    <row r="120" spans="2:65" s="1" customFormat="1" ht="22.9" customHeight="1">
      <c r="B120" s="25"/>
      <c r="C120" s="57" t="s">
        <v>140</v>
      </c>
      <c r="J120" s="112">
        <f>BK120</f>
        <v>0</v>
      </c>
      <c r="L120" s="25"/>
      <c r="M120" s="55"/>
      <c r="N120" s="46"/>
      <c r="O120" s="46"/>
      <c r="P120" s="113">
        <f>P121+P127+P131+P133</f>
        <v>0</v>
      </c>
      <c r="Q120" s="46"/>
      <c r="R120" s="113">
        <f>R121+R127+R131+R133</f>
        <v>0</v>
      </c>
      <c r="S120" s="46"/>
      <c r="T120" s="114">
        <f>T121+T127+T131+T133</f>
        <v>0</v>
      </c>
      <c r="AT120" s="13" t="s">
        <v>67</v>
      </c>
      <c r="AU120" s="13" t="s">
        <v>125</v>
      </c>
      <c r="BK120" s="115">
        <f>BK121+BK127+BK131+BK133</f>
        <v>0</v>
      </c>
    </row>
    <row r="121" spans="2:65" s="11" customFormat="1" ht="25.9" customHeight="1">
      <c r="B121" s="116"/>
      <c r="D121" s="117" t="s">
        <v>67</v>
      </c>
      <c r="E121" s="118" t="s">
        <v>560</v>
      </c>
      <c r="F121" s="118" t="s">
        <v>561</v>
      </c>
      <c r="J121" s="119">
        <f>BK121</f>
        <v>0</v>
      </c>
      <c r="L121" s="116"/>
      <c r="M121" s="120"/>
      <c r="N121" s="121"/>
      <c r="O121" s="121"/>
      <c r="P121" s="122">
        <f>SUM(P122:P126)</f>
        <v>0</v>
      </c>
      <c r="Q121" s="121"/>
      <c r="R121" s="122">
        <f>SUM(R122:R126)</f>
        <v>0</v>
      </c>
      <c r="S121" s="121"/>
      <c r="T121" s="123">
        <f>SUM(T122:T126)</f>
        <v>0</v>
      </c>
      <c r="AR121" s="117" t="s">
        <v>78</v>
      </c>
      <c r="AT121" s="124" t="s">
        <v>67</v>
      </c>
      <c r="AU121" s="124" t="s">
        <v>68</v>
      </c>
      <c r="AY121" s="117" t="s">
        <v>143</v>
      </c>
      <c r="BK121" s="125">
        <f>SUM(BK122:BK126)</f>
        <v>0</v>
      </c>
    </row>
    <row r="122" spans="2:65" s="1" customFormat="1" ht="16.5" customHeight="1">
      <c r="B122" s="128"/>
      <c r="C122" s="129" t="s">
        <v>76</v>
      </c>
      <c r="D122" s="129" t="s">
        <v>146</v>
      </c>
      <c r="E122" s="130" t="s">
        <v>605</v>
      </c>
      <c r="F122" s="131" t="s">
        <v>606</v>
      </c>
      <c r="G122" s="132" t="s">
        <v>292</v>
      </c>
      <c r="H122" s="133">
        <v>164.4</v>
      </c>
      <c r="I122" s="134">
        <v>0</v>
      </c>
      <c r="J122" s="134">
        <f>ROUND(I122*H122,2)</f>
        <v>0</v>
      </c>
      <c r="K122" s="131" t="s">
        <v>1</v>
      </c>
      <c r="L122" s="25"/>
      <c r="M122" s="135" t="s">
        <v>1</v>
      </c>
      <c r="N122" s="136" t="s">
        <v>33</v>
      </c>
      <c r="O122" s="137">
        <v>0</v>
      </c>
      <c r="P122" s="137">
        <f>O122*H122</f>
        <v>0</v>
      </c>
      <c r="Q122" s="137">
        <v>0</v>
      </c>
      <c r="R122" s="137">
        <f>Q122*H122</f>
        <v>0</v>
      </c>
      <c r="S122" s="137">
        <v>0</v>
      </c>
      <c r="T122" s="138">
        <f>S122*H122</f>
        <v>0</v>
      </c>
      <c r="AR122" s="139" t="s">
        <v>149</v>
      </c>
      <c r="AT122" s="139" t="s">
        <v>146</v>
      </c>
      <c r="AU122" s="139" t="s">
        <v>76</v>
      </c>
      <c r="AY122" s="13" t="s">
        <v>143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3" t="s">
        <v>76</v>
      </c>
      <c r="BK122" s="140">
        <f>ROUND(I122*H122,2)</f>
        <v>0</v>
      </c>
      <c r="BL122" s="13" t="s">
        <v>149</v>
      </c>
      <c r="BM122" s="139" t="s">
        <v>78</v>
      </c>
    </row>
    <row r="123" spans="2:65" s="1" customFormat="1" ht="24" customHeight="1">
      <c r="B123" s="128"/>
      <c r="C123" s="129" t="s">
        <v>78</v>
      </c>
      <c r="D123" s="129" t="s">
        <v>146</v>
      </c>
      <c r="E123" s="130" t="s">
        <v>607</v>
      </c>
      <c r="F123" s="131" t="s">
        <v>608</v>
      </c>
      <c r="G123" s="132" t="s">
        <v>292</v>
      </c>
      <c r="H123" s="133">
        <v>14.4</v>
      </c>
      <c r="I123" s="134">
        <v>0</v>
      </c>
      <c r="J123" s="134">
        <f>ROUND(I123*H123,2)</f>
        <v>0</v>
      </c>
      <c r="K123" s="131" t="s">
        <v>1</v>
      </c>
      <c r="L123" s="25"/>
      <c r="M123" s="135" t="s">
        <v>1</v>
      </c>
      <c r="N123" s="136" t="s">
        <v>33</v>
      </c>
      <c r="O123" s="137">
        <v>0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149</v>
      </c>
      <c r="AT123" s="139" t="s">
        <v>146</v>
      </c>
      <c r="AU123" s="139" t="s">
        <v>76</v>
      </c>
      <c r="AY123" s="13" t="s">
        <v>143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3" t="s">
        <v>76</v>
      </c>
      <c r="BK123" s="140">
        <f>ROUND(I123*H123,2)</f>
        <v>0</v>
      </c>
      <c r="BL123" s="13" t="s">
        <v>149</v>
      </c>
      <c r="BM123" s="139" t="s">
        <v>151</v>
      </c>
    </row>
    <row r="124" spans="2:65" s="1" customFormat="1" ht="16.5" customHeight="1">
      <c r="B124" s="128"/>
      <c r="C124" s="129" t="s">
        <v>152</v>
      </c>
      <c r="D124" s="129" t="s">
        <v>146</v>
      </c>
      <c r="E124" s="130" t="s">
        <v>580</v>
      </c>
      <c r="F124" s="131" t="s">
        <v>610</v>
      </c>
      <c r="G124" s="132" t="s">
        <v>292</v>
      </c>
      <c r="H124" s="133">
        <v>8.4</v>
      </c>
      <c r="I124" s="134">
        <v>0</v>
      </c>
      <c r="J124" s="134">
        <f>ROUND(I124*H124,2)</f>
        <v>0</v>
      </c>
      <c r="K124" s="131" t="s">
        <v>1</v>
      </c>
      <c r="L124" s="25"/>
      <c r="M124" s="135" t="s">
        <v>1</v>
      </c>
      <c r="N124" s="136" t="s">
        <v>33</v>
      </c>
      <c r="O124" s="137">
        <v>0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AR124" s="139" t="s">
        <v>149</v>
      </c>
      <c r="AT124" s="139" t="s">
        <v>146</v>
      </c>
      <c r="AU124" s="139" t="s">
        <v>76</v>
      </c>
      <c r="AY124" s="13" t="s">
        <v>143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3" t="s">
        <v>76</v>
      </c>
      <c r="BK124" s="140">
        <f>ROUND(I124*H124,2)</f>
        <v>0</v>
      </c>
      <c r="BL124" s="13" t="s">
        <v>149</v>
      </c>
      <c r="BM124" s="139" t="s">
        <v>154</v>
      </c>
    </row>
    <row r="125" spans="2:65" s="1" customFormat="1" ht="16.5" customHeight="1">
      <c r="B125" s="128"/>
      <c r="C125" s="145" t="s">
        <v>151</v>
      </c>
      <c r="D125" s="145" t="s">
        <v>237</v>
      </c>
      <c r="E125" s="146" t="s">
        <v>611</v>
      </c>
      <c r="F125" s="147" t="s">
        <v>612</v>
      </c>
      <c r="G125" s="148" t="s">
        <v>292</v>
      </c>
      <c r="H125" s="149">
        <v>214.8</v>
      </c>
      <c r="I125" s="150">
        <v>0</v>
      </c>
      <c r="J125" s="150">
        <f>ROUND(I125*H125,2)</f>
        <v>0</v>
      </c>
      <c r="K125" s="147" t="s">
        <v>1</v>
      </c>
      <c r="L125" s="151"/>
      <c r="M125" s="152" t="s">
        <v>1</v>
      </c>
      <c r="N125" s="153" t="s">
        <v>33</v>
      </c>
      <c r="O125" s="137">
        <v>0</v>
      </c>
      <c r="P125" s="137">
        <f>O125*H125</f>
        <v>0</v>
      </c>
      <c r="Q125" s="137">
        <v>0</v>
      </c>
      <c r="R125" s="137">
        <f>Q125*H125</f>
        <v>0</v>
      </c>
      <c r="S125" s="137">
        <v>0</v>
      </c>
      <c r="T125" s="138">
        <f>S125*H125</f>
        <v>0</v>
      </c>
      <c r="AR125" s="139" t="s">
        <v>228</v>
      </c>
      <c r="AT125" s="139" t="s">
        <v>237</v>
      </c>
      <c r="AU125" s="139" t="s">
        <v>76</v>
      </c>
      <c r="AY125" s="13" t="s">
        <v>143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3" t="s">
        <v>76</v>
      </c>
      <c r="BK125" s="140">
        <f>ROUND(I125*H125,2)</f>
        <v>0</v>
      </c>
      <c r="BL125" s="13" t="s">
        <v>149</v>
      </c>
      <c r="BM125" s="139" t="s">
        <v>156</v>
      </c>
    </row>
    <row r="126" spans="2:65" s="1" customFormat="1" ht="24" customHeight="1">
      <c r="B126" s="128"/>
      <c r="C126" s="129" t="s">
        <v>157</v>
      </c>
      <c r="D126" s="129" t="s">
        <v>146</v>
      </c>
      <c r="E126" s="130" t="s">
        <v>588</v>
      </c>
      <c r="F126" s="131" t="s">
        <v>589</v>
      </c>
      <c r="G126" s="132" t="s">
        <v>345</v>
      </c>
      <c r="H126" s="133">
        <v>1075.55</v>
      </c>
      <c r="I126" s="134">
        <v>0</v>
      </c>
      <c r="J126" s="134">
        <f>ROUND(I126*H126,2)</f>
        <v>0</v>
      </c>
      <c r="K126" s="131" t="s">
        <v>1</v>
      </c>
      <c r="L126" s="25"/>
      <c r="M126" s="135" t="s">
        <v>1</v>
      </c>
      <c r="N126" s="136" t="s">
        <v>33</v>
      </c>
      <c r="O126" s="137">
        <v>0</v>
      </c>
      <c r="P126" s="137">
        <f>O126*H126</f>
        <v>0</v>
      </c>
      <c r="Q126" s="137">
        <v>0</v>
      </c>
      <c r="R126" s="137">
        <f>Q126*H126</f>
        <v>0</v>
      </c>
      <c r="S126" s="137">
        <v>0</v>
      </c>
      <c r="T126" s="138">
        <f>S126*H126</f>
        <v>0</v>
      </c>
      <c r="AR126" s="139" t="s">
        <v>149</v>
      </c>
      <c r="AT126" s="139" t="s">
        <v>146</v>
      </c>
      <c r="AU126" s="139" t="s">
        <v>76</v>
      </c>
      <c r="AY126" s="13" t="s">
        <v>143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3" t="s">
        <v>76</v>
      </c>
      <c r="BK126" s="140">
        <f>ROUND(I126*H126,2)</f>
        <v>0</v>
      </c>
      <c r="BL126" s="13" t="s">
        <v>149</v>
      </c>
      <c r="BM126" s="139" t="s">
        <v>103</v>
      </c>
    </row>
    <row r="127" spans="2:65" s="11" customFormat="1" ht="25.9" customHeight="1">
      <c r="B127" s="116"/>
      <c r="D127" s="117" t="s">
        <v>67</v>
      </c>
      <c r="E127" s="118" t="s">
        <v>543</v>
      </c>
      <c r="F127" s="118" t="s">
        <v>544</v>
      </c>
      <c r="J127" s="119">
        <f>BK127</f>
        <v>0</v>
      </c>
      <c r="L127" s="116"/>
      <c r="M127" s="120"/>
      <c r="N127" s="121"/>
      <c r="O127" s="121"/>
      <c r="P127" s="122">
        <f>SUM(P128:P130)</f>
        <v>0</v>
      </c>
      <c r="Q127" s="121"/>
      <c r="R127" s="122">
        <f>SUM(R128:R130)</f>
        <v>0</v>
      </c>
      <c r="S127" s="121"/>
      <c r="T127" s="123">
        <f>SUM(T128:T130)</f>
        <v>0</v>
      </c>
      <c r="AR127" s="117" t="s">
        <v>78</v>
      </c>
      <c r="AT127" s="124" t="s">
        <v>67</v>
      </c>
      <c r="AU127" s="124" t="s">
        <v>68</v>
      </c>
      <c r="AY127" s="117" t="s">
        <v>143</v>
      </c>
      <c r="BK127" s="125">
        <f>SUM(BK128:BK130)</f>
        <v>0</v>
      </c>
    </row>
    <row r="128" spans="2:65" s="1" customFormat="1" ht="16.5" customHeight="1">
      <c r="B128" s="128"/>
      <c r="C128" s="129" t="s">
        <v>154</v>
      </c>
      <c r="D128" s="129" t="s">
        <v>146</v>
      </c>
      <c r="E128" s="130" t="s">
        <v>676</v>
      </c>
      <c r="F128" s="131" t="s">
        <v>677</v>
      </c>
      <c r="G128" s="132" t="s">
        <v>195</v>
      </c>
      <c r="H128" s="133">
        <v>12</v>
      </c>
      <c r="I128" s="134">
        <v>0</v>
      </c>
      <c r="J128" s="134">
        <f>ROUND(I128*H128,2)</f>
        <v>0</v>
      </c>
      <c r="K128" s="131" t="s">
        <v>1</v>
      </c>
      <c r="L128" s="25"/>
      <c r="M128" s="135" t="s">
        <v>1</v>
      </c>
      <c r="N128" s="136" t="s">
        <v>33</v>
      </c>
      <c r="O128" s="137">
        <v>0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AR128" s="139" t="s">
        <v>149</v>
      </c>
      <c r="AT128" s="139" t="s">
        <v>146</v>
      </c>
      <c r="AU128" s="139" t="s">
        <v>76</v>
      </c>
      <c r="AY128" s="13" t="s">
        <v>143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3" t="s">
        <v>76</v>
      </c>
      <c r="BK128" s="140">
        <f>ROUND(I128*H128,2)</f>
        <v>0</v>
      </c>
      <c r="BL128" s="13" t="s">
        <v>149</v>
      </c>
      <c r="BM128" s="139" t="s">
        <v>109</v>
      </c>
    </row>
    <row r="129" spans="2:65" s="1" customFormat="1" ht="16.5" customHeight="1">
      <c r="B129" s="128"/>
      <c r="C129" s="129" t="s">
        <v>160</v>
      </c>
      <c r="D129" s="129" t="s">
        <v>146</v>
      </c>
      <c r="E129" s="130" t="s">
        <v>613</v>
      </c>
      <c r="F129" s="131" t="s">
        <v>614</v>
      </c>
      <c r="G129" s="132" t="s">
        <v>195</v>
      </c>
      <c r="H129" s="133">
        <v>38.4</v>
      </c>
      <c r="I129" s="134">
        <v>0</v>
      </c>
      <c r="J129" s="134">
        <f>ROUND(I129*H129,2)</f>
        <v>0</v>
      </c>
      <c r="K129" s="131" t="s">
        <v>1</v>
      </c>
      <c r="L129" s="25"/>
      <c r="M129" s="135" t="s">
        <v>1</v>
      </c>
      <c r="N129" s="136" t="s">
        <v>33</v>
      </c>
      <c r="O129" s="137">
        <v>0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149</v>
      </c>
      <c r="AT129" s="139" t="s">
        <v>146</v>
      </c>
      <c r="AU129" s="139" t="s">
        <v>76</v>
      </c>
      <c r="AY129" s="13" t="s">
        <v>143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3" t="s">
        <v>76</v>
      </c>
      <c r="BK129" s="140">
        <f>ROUND(I129*H129,2)</f>
        <v>0</v>
      </c>
      <c r="BL129" s="13" t="s">
        <v>149</v>
      </c>
      <c r="BM129" s="139" t="s">
        <v>115</v>
      </c>
    </row>
    <row r="130" spans="2:65" s="1" customFormat="1" ht="24" customHeight="1">
      <c r="B130" s="128"/>
      <c r="C130" s="129" t="s">
        <v>156</v>
      </c>
      <c r="D130" s="129" t="s">
        <v>146</v>
      </c>
      <c r="E130" s="130" t="s">
        <v>615</v>
      </c>
      <c r="F130" s="131" t="s">
        <v>616</v>
      </c>
      <c r="G130" s="132" t="s">
        <v>345</v>
      </c>
      <c r="H130" s="133">
        <v>319.88</v>
      </c>
      <c r="I130" s="134">
        <v>0</v>
      </c>
      <c r="J130" s="134">
        <f>ROUND(I130*H130,2)</f>
        <v>0</v>
      </c>
      <c r="K130" s="131" t="s">
        <v>1</v>
      </c>
      <c r="L130" s="25"/>
      <c r="M130" s="135" t="s">
        <v>1</v>
      </c>
      <c r="N130" s="136" t="s">
        <v>33</v>
      </c>
      <c r="O130" s="137">
        <v>0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AR130" s="139" t="s">
        <v>149</v>
      </c>
      <c r="AT130" s="139" t="s">
        <v>146</v>
      </c>
      <c r="AU130" s="139" t="s">
        <v>76</v>
      </c>
      <c r="AY130" s="13" t="s">
        <v>143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3" t="s">
        <v>76</v>
      </c>
      <c r="BK130" s="140">
        <f>ROUND(I130*H130,2)</f>
        <v>0</v>
      </c>
      <c r="BL130" s="13" t="s">
        <v>149</v>
      </c>
      <c r="BM130" s="139" t="s">
        <v>149</v>
      </c>
    </row>
    <row r="131" spans="2:65" s="11" customFormat="1" ht="25.9" customHeight="1">
      <c r="B131" s="116"/>
      <c r="D131" s="117" t="s">
        <v>67</v>
      </c>
      <c r="E131" s="118" t="s">
        <v>634</v>
      </c>
      <c r="F131" s="118" t="s">
        <v>635</v>
      </c>
      <c r="J131" s="119">
        <f>BK131</f>
        <v>0</v>
      </c>
      <c r="L131" s="116"/>
      <c r="M131" s="120"/>
      <c r="N131" s="121"/>
      <c r="O131" s="121"/>
      <c r="P131" s="122">
        <f>P132</f>
        <v>0</v>
      </c>
      <c r="Q131" s="121"/>
      <c r="R131" s="122">
        <f>R132</f>
        <v>0</v>
      </c>
      <c r="S131" s="121"/>
      <c r="T131" s="123">
        <f>T132</f>
        <v>0</v>
      </c>
      <c r="AR131" s="117" t="s">
        <v>76</v>
      </c>
      <c r="AT131" s="124" t="s">
        <v>67</v>
      </c>
      <c r="AU131" s="124" t="s">
        <v>68</v>
      </c>
      <c r="AY131" s="117" t="s">
        <v>143</v>
      </c>
      <c r="BK131" s="125">
        <f>BK132</f>
        <v>0</v>
      </c>
    </row>
    <row r="132" spans="2:65" s="1" customFormat="1" ht="16.5" customHeight="1">
      <c r="B132" s="128"/>
      <c r="C132" s="129" t="s">
        <v>13</v>
      </c>
      <c r="D132" s="129" t="s">
        <v>146</v>
      </c>
      <c r="E132" s="130" t="s">
        <v>636</v>
      </c>
      <c r="F132" s="131" t="s">
        <v>674</v>
      </c>
      <c r="G132" s="132" t="s">
        <v>292</v>
      </c>
      <c r="H132" s="133">
        <v>164.4</v>
      </c>
      <c r="I132" s="134">
        <v>0</v>
      </c>
      <c r="J132" s="134">
        <f>ROUND(I132*H132,2)</f>
        <v>0</v>
      </c>
      <c r="K132" s="131" t="s">
        <v>1</v>
      </c>
      <c r="L132" s="25"/>
      <c r="M132" s="135" t="s">
        <v>1</v>
      </c>
      <c r="N132" s="136" t="s">
        <v>33</v>
      </c>
      <c r="O132" s="137">
        <v>0</v>
      </c>
      <c r="P132" s="137">
        <f>O132*H132</f>
        <v>0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AR132" s="139" t="s">
        <v>151</v>
      </c>
      <c r="AT132" s="139" t="s">
        <v>146</v>
      </c>
      <c r="AU132" s="139" t="s">
        <v>76</v>
      </c>
      <c r="AY132" s="13" t="s">
        <v>143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3" t="s">
        <v>76</v>
      </c>
      <c r="BK132" s="140">
        <f>ROUND(I132*H132,2)</f>
        <v>0</v>
      </c>
      <c r="BL132" s="13" t="s">
        <v>151</v>
      </c>
      <c r="BM132" s="139" t="s">
        <v>164</v>
      </c>
    </row>
    <row r="133" spans="2:65" s="11" customFormat="1" ht="25.9" customHeight="1">
      <c r="B133" s="116"/>
      <c r="D133" s="117" t="s">
        <v>67</v>
      </c>
      <c r="E133" s="118" t="s">
        <v>600</v>
      </c>
      <c r="F133" s="118" t="s">
        <v>601</v>
      </c>
      <c r="J133" s="119">
        <f>BK133</f>
        <v>0</v>
      </c>
      <c r="L133" s="116"/>
      <c r="M133" s="120"/>
      <c r="N133" s="121"/>
      <c r="O133" s="121"/>
      <c r="P133" s="122">
        <f>P134</f>
        <v>0</v>
      </c>
      <c r="Q133" s="121"/>
      <c r="R133" s="122">
        <f>R134</f>
        <v>0</v>
      </c>
      <c r="S133" s="121"/>
      <c r="T133" s="123">
        <f>T134</f>
        <v>0</v>
      </c>
      <c r="AR133" s="117" t="s">
        <v>76</v>
      </c>
      <c r="AT133" s="124" t="s">
        <v>67</v>
      </c>
      <c r="AU133" s="124" t="s">
        <v>68</v>
      </c>
      <c r="AY133" s="117" t="s">
        <v>143</v>
      </c>
      <c r="BK133" s="125">
        <f>BK134</f>
        <v>0</v>
      </c>
    </row>
    <row r="134" spans="2:65" s="1" customFormat="1" ht="16.5" customHeight="1">
      <c r="B134" s="128"/>
      <c r="C134" s="129" t="s">
        <v>103</v>
      </c>
      <c r="D134" s="129" t="s">
        <v>146</v>
      </c>
      <c r="E134" s="130" t="s">
        <v>617</v>
      </c>
      <c r="F134" s="131" t="s">
        <v>618</v>
      </c>
      <c r="G134" s="132" t="s">
        <v>521</v>
      </c>
      <c r="H134" s="133">
        <v>1</v>
      </c>
      <c r="I134" s="134">
        <v>0</v>
      </c>
      <c r="J134" s="134">
        <f>ROUND(I134*H134,2)</f>
        <v>0</v>
      </c>
      <c r="K134" s="131" t="s">
        <v>1</v>
      </c>
      <c r="L134" s="25"/>
      <c r="M134" s="141" t="s">
        <v>1</v>
      </c>
      <c r="N134" s="142" t="s">
        <v>33</v>
      </c>
      <c r="O134" s="143">
        <v>0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39" t="s">
        <v>151</v>
      </c>
      <c r="AT134" s="139" t="s">
        <v>146</v>
      </c>
      <c r="AU134" s="139" t="s">
        <v>76</v>
      </c>
      <c r="AY134" s="13" t="s">
        <v>143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3" t="s">
        <v>76</v>
      </c>
      <c r="BK134" s="140">
        <f>ROUND(I134*H134,2)</f>
        <v>0</v>
      </c>
      <c r="BL134" s="13" t="s">
        <v>151</v>
      </c>
      <c r="BM134" s="139" t="s">
        <v>166</v>
      </c>
    </row>
    <row r="135" spans="2:65" s="1" customFormat="1" ht="6.95" customHeight="1">
      <c r="B135" s="37"/>
      <c r="C135" s="38"/>
      <c r="D135" s="38"/>
      <c r="E135" s="38"/>
      <c r="F135" s="38"/>
      <c r="G135" s="38"/>
      <c r="H135" s="38"/>
      <c r="I135" s="38"/>
      <c r="J135" s="38"/>
      <c r="K135" s="38"/>
      <c r="L135" s="25"/>
    </row>
  </sheetData>
  <autoFilter ref="C119:K134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5"/>
  <sheetViews>
    <sheetView showGridLines="0" topLeftCell="A22" workbookViewId="0">
      <selection activeCell="I131" sqref="I13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117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1:46" ht="24.95" customHeight="1">
      <c r="B4" s="16"/>
      <c r="D4" s="17" t="s">
        <v>118</v>
      </c>
      <c r="L4" s="16"/>
      <c r="M4" s="82" t="s">
        <v>10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2" t="s">
        <v>14</v>
      </c>
      <c r="L6" s="16"/>
    </row>
    <row r="7" spans="1:46" ht="16.5" customHeight="1">
      <c r="B7" s="16"/>
      <c r="E7" s="193" t="str">
        <f>'Rekapitulace stavby'!K6</f>
        <v>Hradec Králové ON - oprava (střešního pláště, ZTI, výplně otvorů)</v>
      </c>
      <c r="F7" s="194"/>
      <c r="G7" s="194"/>
      <c r="H7" s="194"/>
      <c r="L7" s="16"/>
    </row>
    <row r="8" spans="1:46" s="1" customFormat="1" ht="12" customHeight="1">
      <c r="B8" s="25"/>
      <c r="D8" s="22" t="s">
        <v>119</v>
      </c>
      <c r="L8" s="25"/>
    </row>
    <row r="9" spans="1:46" s="1" customFormat="1" ht="36.950000000000003" customHeight="1">
      <c r="B9" s="25"/>
      <c r="E9" s="175" t="s">
        <v>680</v>
      </c>
      <c r="F9" s="192"/>
      <c r="G9" s="192"/>
      <c r="H9" s="192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1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5">
        <f>'Rekapitulace stavby'!AN8</f>
        <v>43913</v>
      </c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20</v>
      </c>
      <c r="I14" s="22" t="s">
        <v>21</v>
      </c>
      <c r="J14" s="20" t="str">
        <f>IF('Rekapitulace stavby'!AN10="","",'Rekapitulace stavby'!AN10)</f>
        <v/>
      </c>
      <c r="L14" s="25"/>
    </row>
    <row r="15" spans="1:46" s="1" customFormat="1" ht="18" customHeight="1">
      <c r="B15" s="25"/>
      <c r="E15" s="20" t="str">
        <f>IF('Rekapitulace stavby'!E11="","",'Rekapitulace stavby'!E11)</f>
        <v xml:space="preserve"> </v>
      </c>
      <c r="I15" s="22" t="s">
        <v>22</v>
      </c>
      <c r="J15" s="20" t="str">
        <f>IF('Rekapitulace stavby'!AN11="","",'Rekapitulace stavby'!AN11)</f>
        <v/>
      </c>
      <c r="L15" s="25"/>
    </row>
    <row r="16" spans="1:46" s="1" customFormat="1" ht="6.95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'Rekapitulace stavby'!AN13</f>
        <v/>
      </c>
      <c r="L17" s="25"/>
    </row>
    <row r="18" spans="2:12" s="1" customFormat="1" ht="18" customHeight="1">
      <c r="B18" s="25"/>
      <c r="E18" s="188" t="str">
        <f>'Rekapitulace stavby'!E14</f>
        <v xml:space="preserve"> </v>
      </c>
      <c r="F18" s="188"/>
      <c r="G18" s="188"/>
      <c r="H18" s="188"/>
      <c r="I18" s="22" t="s">
        <v>22</v>
      </c>
      <c r="J18" s="2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22</v>
      </c>
      <c r="J21" s="20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21</v>
      </c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 t="str">
        <f>IF('Rekapitulace stavby'!E20="","",'Rekapitulace stavby'!E20)</f>
        <v xml:space="preserve"> </v>
      </c>
      <c r="I24" s="22" t="s">
        <v>22</v>
      </c>
      <c r="J24" s="20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3"/>
      <c r="E27" s="183" t="s">
        <v>1</v>
      </c>
      <c r="F27" s="183"/>
      <c r="G27" s="183"/>
      <c r="H27" s="183"/>
      <c r="L27" s="83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4" t="s">
        <v>28</v>
      </c>
      <c r="J30" s="59">
        <f>ROUND(J119,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85" t="s">
        <v>32</v>
      </c>
      <c r="E33" s="22" t="s">
        <v>33</v>
      </c>
      <c r="F33" s="86">
        <f>ROUND((SUM(BE119:BE124)),  2)</f>
        <v>0</v>
      </c>
      <c r="I33" s="87">
        <v>0.21</v>
      </c>
      <c r="J33" s="86">
        <f>ROUND(((SUM(BE119:BE124))*I33),  2)</f>
        <v>0</v>
      </c>
      <c r="L33" s="25"/>
    </row>
    <row r="34" spans="2:12" s="1" customFormat="1" ht="14.45" customHeight="1">
      <c r="B34" s="25"/>
      <c r="E34" s="22" t="s">
        <v>34</v>
      </c>
      <c r="F34" s="86">
        <f>ROUND((SUM(BF119:BF124)),  2)</f>
        <v>0</v>
      </c>
      <c r="I34" s="87">
        <v>0.15</v>
      </c>
      <c r="J34" s="86">
        <f>ROUND(((SUM(BF119:BF124))*I34),  2)</f>
        <v>0</v>
      </c>
      <c r="L34" s="25"/>
    </row>
    <row r="35" spans="2:12" s="1" customFormat="1" ht="14.45" hidden="1" customHeight="1">
      <c r="B35" s="25"/>
      <c r="E35" s="22" t="s">
        <v>35</v>
      </c>
      <c r="F35" s="86">
        <f>ROUND((SUM(BG119:BG124)),  2)</f>
        <v>0</v>
      </c>
      <c r="I35" s="87">
        <v>0.21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86">
        <f>ROUND((SUM(BH119:BH124)),  2)</f>
        <v>0</v>
      </c>
      <c r="I36" s="87">
        <v>0.15</v>
      </c>
      <c r="J36" s="86">
        <f>0</f>
        <v>0</v>
      </c>
      <c r="L36" s="25"/>
    </row>
    <row r="37" spans="2:12" s="1" customFormat="1" ht="14.45" hidden="1" customHeight="1">
      <c r="B37" s="25"/>
      <c r="E37" s="22" t="s">
        <v>37</v>
      </c>
      <c r="F37" s="86">
        <f>ROUND((SUM(BI119:BI124)),  2)</f>
        <v>0</v>
      </c>
      <c r="I37" s="87">
        <v>0</v>
      </c>
      <c r="J37" s="86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38</v>
      </c>
      <c r="E39" s="50"/>
      <c r="F39" s="50"/>
      <c r="G39" s="90" t="s">
        <v>39</v>
      </c>
      <c r="H39" s="91" t="s">
        <v>40</v>
      </c>
      <c r="I39" s="50"/>
      <c r="J39" s="92">
        <f>SUM(J30:J37)</f>
        <v>0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41</v>
      </c>
      <c r="E50" s="35"/>
      <c r="F50" s="35"/>
      <c r="G50" s="34" t="s">
        <v>42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43</v>
      </c>
      <c r="E61" s="27"/>
      <c r="F61" s="94" t="s">
        <v>44</v>
      </c>
      <c r="G61" s="36" t="s">
        <v>43</v>
      </c>
      <c r="H61" s="27"/>
      <c r="I61" s="27"/>
      <c r="J61" s="95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45</v>
      </c>
      <c r="E65" s="35"/>
      <c r="F65" s="35"/>
      <c r="G65" s="34" t="s">
        <v>46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43</v>
      </c>
      <c r="E76" s="27"/>
      <c r="F76" s="94" t="s">
        <v>44</v>
      </c>
      <c r="G76" s="36" t="s">
        <v>43</v>
      </c>
      <c r="H76" s="27"/>
      <c r="I76" s="27"/>
      <c r="J76" s="95" t="s">
        <v>44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121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93" t="str">
        <f>E7</f>
        <v>Hradec Králové ON - oprava (střešního pláště, ZTI, výplně otvorů)</v>
      </c>
      <c r="F85" s="194"/>
      <c r="G85" s="194"/>
      <c r="H85" s="194"/>
      <c r="L85" s="25"/>
    </row>
    <row r="86" spans="2:47" s="1" customFormat="1" ht="12" customHeight="1">
      <c r="B86" s="25"/>
      <c r="C86" s="22" t="s">
        <v>119</v>
      </c>
      <c r="L86" s="25"/>
    </row>
    <row r="87" spans="2:47" s="1" customFormat="1" ht="16.5" customHeight="1">
      <c r="B87" s="25"/>
      <c r="E87" s="175" t="str">
        <f>E9</f>
        <v>14 - VRN</v>
      </c>
      <c r="F87" s="192"/>
      <c r="G87" s="192"/>
      <c r="H87" s="192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 </v>
      </c>
      <c r="I89" s="22" t="s">
        <v>19</v>
      </c>
      <c r="J89" s="45">
        <f>IF(J12="","",J12)</f>
        <v>43913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122</v>
      </c>
      <c r="D94" s="88"/>
      <c r="E94" s="88"/>
      <c r="F94" s="88"/>
      <c r="G94" s="88"/>
      <c r="H94" s="88"/>
      <c r="I94" s="88"/>
      <c r="J94" s="97" t="s">
        <v>123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124</v>
      </c>
      <c r="J96" s="59">
        <f>J119</f>
        <v>0</v>
      </c>
      <c r="L96" s="25"/>
      <c r="AU96" s="13" t="s">
        <v>125</v>
      </c>
    </row>
    <row r="97" spans="2:12" s="8" customFormat="1" ht="24.95" customHeight="1">
      <c r="B97" s="99"/>
      <c r="D97" s="100" t="s">
        <v>681</v>
      </c>
      <c r="E97" s="101"/>
      <c r="F97" s="101"/>
      <c r="G97" s="101"/>
      <c r="H97" s="101"/>
      <c r="I97" s="101"/>
      <c r="J97" s="102">
        <f>J120</f>
        <v>0</v>
      </c>
      <c r="L97" s="99"/>
    </row>
    <row r="98" spans="2:12" s="9" customFormat="1" ht="19.899999999999999" customHeight="1">
      <c r="B98" s="103"/>
      <c r="D98" s="104" t="s">
        <v>682</v>
      </c>
      <c r="E98" s="105"/>
      <c r="F98" s="105"/>
      <c r="G98" s="105"/>
      <c r="H98" s="105"/>
      <c r="I98" s="105"/>
      <c r="J98" s="106">
        <f>J121</f>
        <v>0</v>
      </c>
      <c r="L98" s="103"/>
    </row>
    <row r="99" spans="2:12" s="9" customFormat="1" ht="19.899999999999999" customHeight="1">
      <c r="B99" s="103"/>
      <c r="D99" s="104" t="s">
        <v>683</v>
      </c>
      <c r="E99" s="105"/>
      <c r="F99" s="105"/>
      <c r="G99" s="105"/>
      <c r="H99" s="105"/>
      <c r="I99" s="105"/>
      <c r="J99" s="106">
        <f>J123</f>
        <v>0</v>
      </c>
      <c r="L99" s="103"/>
    </row>
    <row r="100" spans="2:12" s="1" customFormat="1" ht="21.75" customHeight="1">
      <c r="B100" s="25"/>
      <c r="L100" s="25"/>
    </row>
    <row r="101" spans="2:12" s="1" customFormat="1" ht="6.95" customHeight="1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25"/>
    </row>
    <row r="105" spans="2:12" s="1" customFormat="1" ht="6.95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5"/>
    </row>
    <row r="106" spans="2:12" s="1" customFormat="1" ht="24.95" customHeight="1">
      <c r="B106" s="25"/>
      <c r="C106" s="17" t="s">
        <v>128</v>
      </c>
      <c r="L106" s="25"/>
    </row>
    <row r="107" spans="2:12" s="1" customFormat="1" ht="6.95" customHeight="1">
      <c r="B107" s="25"/>
      <c r="L107" s="25"/>
    </row>
    <row r="108" spans="2:12" s="1" customFormat="1" ht="12" customHeight="1">
      <c r="B108" s="25"/>
      <c r="C108" s="22" t="s">
        <v>14</v>
      </c>
      <c r="L108" s="25"/>
    </row>
    <row r="109" spans="2:12" s="1" customFormat="1" ht="16.5" customHeight="1">
      <c r="B109" s="25"/>
      <c r="E109" s="193" t="str">
        <f>E7</f>
        <v>Hradec Králové ON - oprava (střešního pláště, ZTI, výplně otvorů)</v>
      </c>
      <c r="F109" s="194"/>
      <c r="G109" s="194"/>
      <c r="H109" s="194"/>
      <c r="L109" s="25"/>
    </row>
    <row r="110" spans="2:12" s="1" customFormat="1" ht="12" customHeight="1">
      <c r="B110" s="25"/>
      <c r="C110" s="22" t="s">
        <v>119</v>
      </c>
      <c r="L110" s="25"/>
    </row>
    <row r="111" spans="2:12" s="1" customFormat="1" ht="16.5" customHeight="1">
      <c r="B111" s="25"/>
      <c r="E111" s="175" t="str">
        <f>E9</f>
        <v>14 - VRN</v>
      </c>
      <c r="F111" s="192"/>
      <c r="G111" s="192"/>
      <c r="H111" s="192"/>
      <c r="L111" s="25"/>
    </row>
    <row r="112" spans="2:12" s="1" customFormat="1" ht="6.95" customHeight="1">
      <c r="B112" s="25"/>
      <c r="L112" s="25"/>
    </row>
    <row r="113" spans="2:65" s="1" customFormat="1" ht="12" customHeight="1">
      <c r="B113" s="25"/>
      <c r="C113" s="22" t="s">
        <v>17</v>
      </c>
      <c r="F113" s="20" t="str">
        <f>F12</f>
        <v xml:space="preserve"> </v>
      </c>
      <c r="I113" s="22" t="s">
        <v>19</v>
      </c>
      <c r="J113" s="45">
        <f>IF(J12="","",J12)</f>
        <v>43913</v>
      </c>
      <c r="L113" s="25"/>
    </row>
    <row r="114" spans="2:65" s="1" customFormat="1" ht="6.95" customHeight="1">
      <c r="B114" s="25"/>
      <c r="L114" s="25"/>
    </row>
    <row r="115" spans="2:65" s="1" customFormat="1" ht="15.2" customHeight="1">
      <c r="B115" s="25"/>
      <c r="C115" s="22" t="s">
        <v>20</v>
      </c>
      <c r="F115" s="20" t="str">
        <f>E15</f>
        <v xml:space="preserve"> </v>
      </c>
      <c r="I115" s="22" t="s">
        <v>24</v>
      </c>
      <c r="J115" s="23" t="str">
        <f>E21</f>
        <v xml:space="preserve"> </v>
      </c>
      <c r="L115" s="25"/>
    </row>
    <row r="116" spans="2:65" s="1" customFormat="1" ht="15.2" customHeight="1">
      <c r="B116" s="25"/>
      <c r="C116" s="22" t="s">
        <v>23</v>
      </c>
      <c r="F116" s="20" t="str">
        <f>IF(E18="","",E18)</f>
        <v xml:space="preserve"> </v>
      </c>
      <c r="I116" s="22" t="s">
        <v>26</v>
      </c>
      <c r="J116" s="23" t="str">
        <f>E24</f>
        <v xml:space="preserve"> </v>
      </c>
      <c r="L116" s="25"/>
    </row>
    <row r="117" spans="2:65" s="1" customFormat="1" ht="10.35" customHeight="1">
      <c r="B117" s="25"/>
      <c r="L117" s="25"/>
    </row>
    <row r="118" spans="2:65" s="10" customFormat="1" ht="29.25" customHeight="1">
      <c r="B118" s="107"/>
      <c r="C118" s="108" t="s">
        <v>129</v>
      </c>
      <c r="D118" s="109" t="s">
        <v>53</v>
      </c>
      <c r="E118" s="109" t="s">
        <v>49</v>
      </c>
      <c r="F118" s="109" t="s">
        <v>50</v>
      </c>
      <c r="G118" s="109" t="s">
        <v>130</v>
      </c>
      <c r="H118" s="109" t="s">
        <v>131</v>
      </c>
      <c r="I118" s="109" t="s">
        <v>132</v>
      </c>
      <c r="J118" s="110" t="s">
        <v>123</v>
      </c>
      <c r="K118" s="111" t="s">
        <v>133</v>
      </c>
      <c r="L118" s="107"/>
      <c r="M118" s="52" t="s">
        <v>1</v>
      </c>
      <c r="N118" s="53" t="s">
        <v>32</v>
      </c>
      <c r="O118" s="53" t="s">
        <v>134</v>
      </c>
      <c r="P118" s="53" t="s">
        <v>135</v>
      </c>
      <c r="Q118" s="53" t="s">
        <v>136</v>
      </c>
      <c r="R118" s="53" t="s">
        <v>137</v>
      </c>
      <c r="S118" s="53" t="s">
        <v>138</v>
      </c>
      <c r="T118" s="54" t="s">
        <v>139</v>
      </c>
    </row>
    <row r="119" spans="2:65" s="1" customFormat="1" ht="22.9" customHeight="1">
      <c r="B119" s="25"/>
      <c r="C119" s="57" t="s">
        <v>140</v>
      </c>
      <c r="J119" s="112">
        <f>BK119</f>
        <v>0</v>
      </c>
      <c r="L119" s="25"/>
      <c r="M119" s="55"/>
      <c r="N119" s="46"/>
      <c r="O119" s="46"/>
      <c r="P119" s="113">
        <f>P120</f>
        <v>0</v>
      </c>
      <c r="Q119" s="46"/>
      <c r="R119" s="113">
        <f>R120</f>
        <v>0</v>
      </c>
      <c r="S119" s="46"/>
      <c r="T119" s="114">
        <f>T120</f>
        <v>0</v>
      </c>
      <c r="AT119" s="13" t="s">
        <v>67</v>
      </c>
      <c r="AU119" s="13" t="s">
        <v>125</v>
      </c>
      <c r="BK119" s="115">
        <f>BK120</f>
        <v>0</v>
      </c>
    </row>
    <row r="120" spans="2:65" s="11" customFormat="1" ht="25.9" customHeight="1">
      <c r="B120" s="116"/>
      <c r="D120" s="117" t="s">
        <v>67</v>
      </c>
      <c r="E120" s="118" t="s">
        <v>116</v>
      </c>
      <c r="F120" s="118" t="s">
        <v>684</v>
      </c>
      <c r="J120" s="119">
        <f>BK120</f>
        <v>0</v>
      </c>
      <c r="L120" s="116"/>
      <c r="M120" s="120"/>
      <c r="N120" s="121"/>
      <c r="O120" s="121"/>
      <c r="P120" s="122">
        <f>P121+P123</f>
        <v>0</v>
      </c>
      <c r="Q120" s="121"/>
      <c r="R120" s="122">
        <f>R121+R123</f>
        <v>0</v>
      </c>
      <c r="S120" s="121"/>
      <c r="T120" s="123">
        <f>T121+T123</f>
        <v>0</v>
      </c>
      <c r="AR120" s="117" t="s">
        <v>157</v>
      </c>
      <c r="AT120" s="124" t="s">
        <v>67</v>
      </c>
      <c r="AU120" s="124" t="s">
        <v>68</v>
      </c>
      <c r="AY120" s="117" t="s">
        <v>143</v>
      </c>
      <c r="BK120" s="125">
        <f>BK121+BK123</f>
        <v>0</v>
      </c>
    </row>
    <row r="121" spans="2:65" s="11" customFormat="1" ht="22.9" customHeight="1">
      <c r="B121" s="116"/>
      <c r="D121" s="117" t="s">
        <v>67</v>
      </c>
      <c r="E121" s="126" t="s">
        <v>685</v>
      </c>
      <c r="F121" s="126" t="s">
        <v>686</v>
      </c>
      <c r="J121" s="127">
        <f>BK121</f>
        <v>0</v>
      </c>
      <c r="L121" s="116"/>
      <c r="M121" s="120"/>
      <c r="N121" s="121"/>
      <c r="O121" s="121"/>
      <c r="P121" s="122">
        <f>P122</f>
        <v>0</v>
      </c>
      <c r="Q121" s="121"/>
      <c r="R121" s="122">
        <f>R122</f>
        <v>0</v>
      </c>
      <c r="S121" s="121"/>
      <c r="T121" s="123">
        <f>T122</f>
        <v>0</v>
      </c>
      <c r="AR121" s="117" t="s">
        <v>157</v>
      </c>
      <c r="AT121" s="124" t="s">
        <v>67</v>
      </c>
      <c r="AU121" s="124" t="s">
        <v>76</v>
      </c>
      <c r="AY121" s="117" t="s">
        <v>143</v>
      </c>
      <c r="BK121" s="125">
        <f>BK122</f>
        <v>0</v>
      </c>
    </row>
    <row r="122" spans="2:65" s="1" customFormat="1" ht="16.5" customHeight="1">
      <c r="B122" s="128"/>
      <c r="C122" s="129" t="s">
        <v>76</v>
      </c>
      <c r="D122" s="129" t="s">
        <v>146</v>
      </c>
      <c r="E122" s="130" t="s">
        <v>687</v>
      </c>
      <c r="F122" s="131" t="s">
        <v>686</v>
      </c>
      <c r="G122" s="132" t="s">
        <v>521</v>
      </c>
      <c r="H122" s="133">
        <v>1</v>
      </c>
      <c r="I122" s="134">
        <v>0</v>
      </c>
      <c r="J122" s="134">
        <f>ROUND(I122*H122,2)</f>
        <v>0</v>
      </c>
      <c r="K122" s="131" t="s">
        <v>688</v>
      </c>
      <c r="L122" s="25"/>
      <c r="M122" s="135" t="s">
        <v>1</v>
      </c>
      <c r="N122" s="136" t="s">
        <v>33</v>
      </c>
      <c r="O122" s="137">
        <v>0</v>
      </c>
      <c r="P122" s="137">
        <f>O122*H122</f>
        <v>0</v>
      </c>
      <c r="Q122" s="137">
        <v>0</v>
      </c>
      <c r="R122" s="137">
        <f>Q122*H122</f>
        <v>0</v>
      </c>
      <c r="S122" s="137">
        <v>0</v>
      </c>
      <c r="T122" s="138">
        <f>S122*H122</f>
        <v>0</v>
      </c>
      <c r="AR122" s="139" t="s">
        <v>689</v>
      </c>
      <c r="AT122" s="139" t="s">
        <v>146</v>
      </c>
      <c r="AU122" s="139" t="s">
        <v>78</v>
      </c>
      <c r="AY122" s="13" t="s">
        <v>143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3" t="s">
        <v>76</v>
      </c>
      <c r="BK122" s="140">
        <f>ROUND(I122*H122,2)</f>
        <v>0</v>
      </c>
      <c r="BL122" s="13" t="s">
        <v>689</v>
      </c>
      <c r="BM122" s="139" t="s">
        <v>690</v>
      </c>
    </row>
    <row r="123" spans="2:65" s="11" customFormat="1" ht="22.9" customHeight="1">
      <c r="B123" s="116"/>
      <c r="D123" s="117" t="s">
        <v>67</v>
      </c>
      <c r="E123" s="126" t="s">
        <v>691</v>
      </c>
      <c r="F123" s="126" t="s">
        <v>692</v>
      </c>
      <c r="J123" s="127">
        <f>BK123</f>
        <v>0</v>
      </c>
      <c r="L123" s="116"/>
      <c r="M123" s="120"/>
      <c r="N123" s="121"/>
      <c r="O123" s="121"/>
      <c r="P123" s="122">
        <f>P124</f>
        <v>0</v>
      </c>
      <c r="Q123" s="121"/>
      <c r="R123" s="122">
        <f>R124</f>
        <v>0</v>
      </c>
      <c r="S123" s="121"/>
      <c r="T123" s="123">
        <f>T124</f>
        <v>0</v>
      </c>
      <c r="AR123" s="117" t="s">
        <v>157</v>
      </c>
      <c r="AT123" s="124" t="s">
        <v>67</v>
      </c>
      <c r="AU123" s="124" t="s">
        <v>76</v>
      </c>
      <c r="AY123" s="117" t="s">
        <v>143</v>
      </c>
      <c r="BK123" s="125">
        <f>BK124</f>
        <v>0</v>
      </c>
    </row>
    <row r="124" spans="2:65" s="1" customFormat="1" ht="16.5" customHeight="1">
      <c r="B124" s="128"/>
      <c r="C124" s="129" t="s">
        <v>78</v>
      </c>
      <c r="D124" s="129" t="s">
        <v>146</v>
      </c>
      <c r="E124" s="130" t="s">
        <v>693</v>
      </c>
      <c r="F124" s="131" t="s">
        <v>694</v>
      </c>
      <c r="G124" s="132" t="s">
        <v>521</v>
      </c>
      <c r="H124" s="133">
        <v>1</v>
      </c>
      <c r="I124" s="134">
        <v>0</v>
      </c>
      <c r="J124" s="134">
        <f>ROUND(I124*H124,2)</f>
        <v>0</v>
      </c>
      <c r="K124" s="131" t="s">
        <v>688</v>
      </c>
      <c r="L124" s="25"/>
      <c r="M124" s="141" t="s">
        <v>1</v>
      </c>
      <c r="N124" s="142" t="s">
        <v>33</v>
      </c>
      <c r="O124" s="143">
        <v>0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39" t="s">
        <v>689</v>
      </c>
      <c r="AT124" s="139" t="s">
        <v>146</v>
      </c>
      <c r="AU124" s="139" t="s">
        <v>78</v>
      </c>
      <c r="AY124" s="13" t="s">
        <v>143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3" t="s">
        <v>76</v>
      </c>
      <c r="BK124" s="140">
        <f>ROUND(I124*H124,2)</f>
        <v>0</v>
      </c>
      <c r="BL124" s="13" t="s">
        <v>689</v>
      </c>
      <c r="BM124" s="139" t="s">
        <v>695</v>
      </c>
    </row>
    <row r="125" spans="2:65" s="1" customFormat="1" ht="6.95" customHeight="1"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25"/>
    </row>
  </sheetData>
  <autoFilter ref="C118:K12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6"/>
  <sheetViews>
    <sheetView showGridLines="0" topLeftCell="A31" workbookViewId="0">
      <selection activeCell="W130" sqref="W13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77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1:46" ht="24.95" customHeight="1">
      <c r="B4" s="16"/>
      <c r="D4" s="17" t="s">
        <v>118</v>
      </c>
      <c r="L4" s="16"/>
      <c r="M4" s="82" t="s">
        <v>10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2" t="s">
        <v>14</v>
      </c>
      <c r="L6" s="16"/>
    </row>
    <row r="7" spans="1:46" ht="16.5" customHeight="1">
      <c r="B7" s="16"/>
      <c r="E7" s="193" t="str">
        <f>'Rekapitulace stavby'!K6</f>
        <v>Hradec Králové ON - oprava (střešního pláště, ZTI, výplně otvorů)</v>
      </c>
      <c r="F7" s="194"/>
      <c r="G7" s="194"/>
      <c r="H7" s="194"/>
      <c r="L7" s="16"/>
    </row>
    <row r="8" spans="1:46" s="1" customFormat="1" ht="12" customHeight="1">
      <c r="B8" s="25"/>
      <c r="D8" s="22" t="s">
        <v>119</v>
      </c>
      <c r="L8" s="25"/>
    </row>
    <row r="9" spans="1:46" s="1" customFormat="1" ht="36.950000000000003" customHeight="1">
      <c r="B9" s="25"/>
      <c r="E9" s="175" t="s">
        <v>120</v>
      </c>
      <c r="F9" s="192"/>
      <c r="G9" s="192"/>
      <c r="H9" s="192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1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5">
        <f>'Rekapitulace stavby'!AN8</f>
        <v>43913</v>
      </c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20</v>
      </c>
      <c r="I14" s="22" t="s">
        <v>21</v>
      </c>
      <c r="J14" s="20" t="str">
        <f>IF('Rekapitulace stavby'!AN10="","",'Rekapitulace stavby'!AN10)</f>
        <v/>
      </c>
      <c r="L14" s="25"/>
    </row>
    <row r="15" spans="1:46" s="1" customFormat="1" ht="18" customHeight="1">
      <c r="B15" s="25"/>
      <c r="E15" s="20" t="str">
        <f>IF('Rekapitulace stavby'!E11="","",'Rekapitulace stavby'!E11)</f>
        <v xml:space="preserve"> </v>
      </c>
      <c r="I15" s="22" t="s">
        <v>22</v>
      </c>
      <c r="J15" s="20" t="str">
        <f>IF('Rekapitulace stavby'!AN11="","",'Rekapitulace stavby'!AN11)</f>
        <v/>
      </c>
      <c r="L15" s="25"/>
    </row>
    <row r="16" spans="1:46" s="1" customFormat="1" ht="6.95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'Rekapitulace stavby'!AN13</f>
        <v/>
      </c>
      <c r="L17" s="25"/>
    </row>
    <row r="18" spans="2:12" s="1" customFormat="1" ht="18" customHeight="1">
      <c r="B18" s="25"/>
      <c r="E18" s="188" t="str">
        <f>'Rekapitulace stavby'!E14</f>
        <v xml:space="preserve"> </v>
      </c>
      <c r="F18" s="188"/>
      <c r="G18" s="188"/>
      <c r="H18" s="188"/>
      <c r="I18" s="22" t="s">
        <v>22</v>
      </c>
      <c r="J18" s="2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22</v>
      </c>
      <c r="J21" s="20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21</v>
      </c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 t="str">
        <f>IF('Rekapitulace stavby'!E20="","",'Rekapitulace stavby'!E20)</f>
        <v xml:space="preserve"> </v>
      </c>
      <c r="I24" s="22" t="s">
        <v>22</v>
      </c>
      <c r="J24" s="20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3"/>
      <c r="E27" s="183" t="s">
        <v>1</v>
      </c>
      <c r="F27" s="183"/>
      <c r="G27" s="183"/>
      <c r="H27" s="183"/>
      <c r="L27" s="83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4" t="s">
        <v>28</v>
      </c>
      <c r="J30" s="59">
        <f>ROUND(J118,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85" t="s">
        <v>32</v>
      </c>
      <c r="E33" s="22" t="s">
        <v>33</v>
      </c>
      <c r="F33" s="86">
        <f>ROUND((SUM(BE118:BE135)),  2)</f>
        <v>0</v>
      </c>
      <c r="I33" s="87">
        <v>0.21</v>
      </c>
      <c r="J33" s="86">
        <f>ROUND(((SUM(BE118:BE135))*I33),  2)</f>
        <v>0</v>
      </c>
      <c r="L33" s="25"/>
    </row>
    <row r="34" spans="2:12" s="1" customFormat="1" ht="14.45" customHeight="1">
      <c r="B34" s="25"/>
      <c r="E34" s="22" t="s">
        <v>34</v>
      </c>
      <c r="F34" s="86">
        <f>ROUND((SUM(BF118:BF135)),  2)</f>
        <v>0</v>
      </c>
      <c r="I34" s="87">
        <v>0.15</v>
      </c>
      <c r="J34" s="86">
        <f>ROUND(((SUM(BF118:BF135))*I34),  2)</f>
        <v>0</v>
      </c>
      <c r="L34" s="25"/>
    </row>
    <row r="35" spans="2:12" s="1" customFormat="1" ht="14.45" hidden="1" customHeight="1">
      <c r="B35" s="25"/>
      <c r="E35" s="22" t="s">
        <v>35</v>
      </c>
      <c r="F35" s="86">
        <f>ROUND((SUM(BG118:BG135)),  2)</f>
        <v>0</v>
      </c>
      <c r="I35" s="87">
        <v>0.21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86">
        <f>ROUND((SUM(BH118:BH135)),  2)</f>
        <v>0</v>
      </c>
      <c r="I36" s="87">
        <v>0.15</v>
      </c>
      <c r="J36" s="86">
        <f>0</f>
        <v>0</v>
      </c>
      <c r="L36" s="25"/>
    </row>
    <row r="37" spans="2:12" s="1" customFormat="1" ht="14.45" hidden="1" customHeight="1">
      <c r="B37" s="25"/>
      <c r="E37" s="22" t="s">
        <v>37</v>
      </c>
      <c r="F37" s="86">
        <f>ROUND((SUM(BI118:BI135)),  2)</f>
        <v>0</v>
      </c>
      <c r="I37" s="87">
        <v>0</v>
      </c>
      <c r="J37" s="86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38</v>
      </c>
      <c r="E39" s="50"/>
      <c r="F39" s="50"/>
      <c r="G39" s="90" t="s">
        <v>39</v>
      </c>
      <c r="H39" s="91" t="s">
        <v>40</v>
      </c>
      <c r="I39" s="50"/>
      <c r="J39" s="92">
        <f>SUM(J30:J37)</f>
        <v>0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41</v>
      </c>
      <c r="E50" s="35"/>
      <c r="F50" s="35"/>
      <c r="G50" s="34" t="s">
        <v>42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43</v>
      </c>
      <c r="E61" s="27"/>
      <c r="F61" s="94" t="s">
        <v>44</v>
      </c>
      <c r="G61" s="36" t="s">
        <v>43</v>
      </c>
      <c r="H61" s="27"/>
      <c r="I61" s="27"/>
      <c r="J61" s="95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45</v>
      </c>
      <c r="E65" s="35"/>
      <c r="F65" s="35"/>
      <c r="G65" s="34" t="s">
        <v>46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43</v>
      </c>
      <c r="E76" s="27"/>
      <c r="F76" s="94" t="s">
        <v>44</v>
      </c>
      <c r="G76" s="36" t="s">
        <v>43</v>
      </c>
      <c r="H76" s="27"/>
      <c r="I76" s="27"/>
      <c r="J76" s="95" t="s">
        <v>44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121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93" t="str">
        <f>E7</f>
        <v>Hradec Králové ON - oprava (střešního pláště, ZTI, výplně otvorů)</v>
      </c>
      <c r="F85" s="194"/>
      <c r="G85" s="194"/>
      <c r="H85" s="194"/>
      <c r="L85" s="25"/>
    </row>
    <row r="86" spans="2:47" s="1" customFormat="1" ht="12" customHeight="1">
      <c r="B86" s="25"/>
      <c r="C86" s="22" t="s">
        <v>119</v>
      </c>
      <c r="L86" s="25"/>
    </row>
    <row r="87" spans="2:47" s="1" customFormat="1" ht="16.5" customHeight="1">
      <c r="B87" s="25"/>
      <c r="E87" s="175" t="str">
        <f>E9</f>
        <v>01 - Okna</v>
      </c>
      <c r="F87" s="192"/>
      <c r="G87" s="192"/>
      <c r="H87" s="192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 </v>
      </c>
      <c r="I89" s="22" t="s">
        <v>19</v>
      </c>
      <c r="J89" s="45">
        <f>IF(J12="","",J12)</f>
        <v>43913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122</v>
      </c>
      <c r="D94" s="88"/>
      <c r="E94" s="88"/>
      <c r="F94" s="88"/>
      <c r="G94" s="88"/>
      <c r="H94" s="88"/>
      <c r="I94" s="88"/>
      <c r="J94" s="97" t="s">
        <v>123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124</v>
      </c>
      <c r="J96" s="59">
        <f>J118</f>
        <v>0</v>
      </c>
      <c r="L96" s="25"/>
      <c r="AU96" s="13" t="s">
        <v>125</v>
      </c>
    </row>
    <row r="97" spans="2:12" s="8" customFormat="1" ht="24.95" customHeight="1">
      <c r="B97" s="99"/>
      <c r="D97" s="100" t="s">
        <v>126</v>
      </c>
      <c r="E97" s="101"/>
      <c r="F97" s="101"/>
      <c r="G97" s="101"/>
      <c r="H97" s="101"/>
      <c r="I97" s="101"/>
      <c r="J97" s="102">
        <f>J119</f>
        <v>0</v>
      </c>
      <c r="L97" s="99"/>
    </row>
    <row r="98" spans="2:12" s="9" customFormat="1" ht="19.899999999999999" customHeight="1">
      <c r="B98" s="103"/>
      <c r="D98" s="104" t="s">
        <v>127</v>
      </c>
      <c r="E98" s="105"/>
      <c r="F98" s="105"/>
      <c r="G98" s="105"/>
      <c r="H98" s="105"/>
      <c r="I98" s="105"/>
      <c r="J98" s="106">
        <f>J120</f>
        <v>0</v>
      </c>
      <c r="L98" s="103"/>
    </row>
    <row r="99" spans="2:12" s="1" customFormat="1" ht="21.75" customHeight="1">
      <c r="B99" s="25"/>
      <c r="L99" s="25"/>
    </row>
    <row r="100" spans="2:12" s="1" customFormat="1" ht="6.95" customHeight="1"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25"/>
    </row>
    <row r="104" spans="2:12" s="1" customFormat="1" ht="6.95" customHeight="1"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25"/>
    </row>
    <row r="105" spans="2:12" s="1" customFormat="1" ht="24.95" customHeight="1">
      <c r="B105" s="25"/>
      <c r="C105" s="17" t="s">
        <v>128</v>
      </c>
      <c r="L105" s="25"/>
    </row>
    <row r="106" spans="2:12" s="1" customFormat="1" ht="6.95" customHeight="1">
      <c r="B106" s="25"/>
      <c r="L106" s="25"/>
    </row>
    <row r="107" spans="2:12" s="1" customFormat="1" ht="12" customHeight="1">
      <c r="B107" s="25"/>
      <c r="C107" s="22" t="s">
        <v>14</v>
      </c>
      <c r="L107" s="25"/>
    </row>
    <row r="108" spans="2:12" s="1" customFormat="1" ht="16.5" customHeight="1">
      <c r="B108" s="25"/>
      <c r="E108" s="193" t="str">
        <f>E7</f>
        <v>Hradec Králové ON - oprava (střešního pláště, ZTI, výplně otvorů)</v>
      </c>
      <c r="F108" s="194"/>
      <c r="G108" s="194"/>
      <c r="H108" s="194"/>
      <c r="L108" s="25"/>
    </row>
    <row r="109" spans="2:12" s="1" customFormat="1" ht="12" customHeight="1">
      <c r="B109" s="25"/>
      <c r="C109" s="22" t="s">
        <v>119</v>
      </c>
      <c r="L109" s="25"/>
    </row>
    <row r="110" spans="2:12" s="1" customFormat="1" ht="16.5" customHeight="1">
      <c r="B110" s="25"/>
      <c r="E110" s="175" t="str">
        <f>E9</f>
        <v>01 - Okna</v>
      </c>
      <c r="F110" s="192"/>
      <c r="G110" s="192"/>
      <c r="H110" s="192"/>
      <c r="L110" s="25"/>
    </row>
    <row r="111" spans="2:12" s="1" customFormat="1" ht="6.95" customHeight="1">
      <c r="B111" s="25"/>
      <c r="L111" s="25"/>
    </row>
    <row r="112" spans="2:12" s="1" customFormat="1" ht="12" customHeight="1">
      <c r="B112" s="25"/>
      <c r="C112" s="22" t="s">
        <v>17</v>
      </c>
      <c r="F112" s="20" t="str">
        <f>F12</f>
        <v xml:space="preserve"> </v>
      </c>
      <c r="I112" s="22" t="s">
        <v>19</v>
      </c>
      <c r="J112" s="45">
        <f>IF(J12="","",J12)</f>
        <v>43913</v>
      </c>
      <c r="L112" s="25"/>
    </row>
    <row r="113" spans="2:65" s="1" customFormat="1" ht="6.95" customHeight="1">
      <c r="B113" s="25"/>
      <c r="L113" s="25"/>
    </row>
    <row r="114" spans="2:65" s="1" customFormat="1" ht="15.2" customHeight="1">
      <c r="B114" s="25"/>
      <c r="C114" s="22" t="s">
        <v>20</v>
      </c>
      <c r="F114" s="20" t="str">
        <f>E15</f>
        <v xml:space="preserve"> </v>
      </c>
      <c r="I114" s="22" t="s">
        <v>24</v>
      </c>
      <c r="J114" s="23" t="str">
        <f>E21</f>
        <v xml:space="preserve"> </v>
      </c>
      <c r="L114" s="25"/>
    </row>
    <row r="115" spans="2:65" s="1" customFormat="1" ht="15.2" customHeight="1">
      <c r="B115" s="25"/>
      <c r="C115" s="22" t="s">
        <v>23</v>
      </c>
      <c r="F115" s="20" t="str">
        <f>IF(E18="","",E18)</f>
        <v xml:space="preserve"> </v>
      </c>
      <c r="I115" s="22" t="s">
        <v>26</v>
      </c>
      <c r="J115" s="23" t="str">
        <f>E24</f>
        <v xml:space="preserve"> </v>
      </c>
      <c r="L115" s="25"/>
    </row>
    <row r="116" spans="2:65" s="1" customFormat="1" ht="10.35" customHeight="1">
      <c r="B116" s="25"/>
      <c r="L116" s="25"/>
    </row>
    <row r="117" spans="2:65" s="10" customFormat="1" ht="29.25" customHeight="1">
      <c r="B117" s="107"/>
      <c r="C117" s="108" t="s">
        <v>129</v>
      </c>
      <c r="D117" s="109" t="s">
        <v>53</v>
      </c>
      <c r="E117" s="109" t="s">
        <v>49</v>
      </c>
      <c r="F117" s="109" t="s">
        <v>50</v>
      </c>
      <c r="G117" s="109" t="s">
        <v>130</v>
      </c>
      <c r="H117" s="109" t="s">
        <v>131</v>
      </c>
      <c r="I117" s="109" t="s">
        <v>132</v>
      </c>
      <c r="J117" s="110" t="s">
        <v>123</v>
      </c>
      <c r="K117" s="111" t="s">
        <v>133</v>
      </c>
      <c r="L117" s="107"/>
      <c r="M117" s="52" t="s">
        <v>1</v>
      </c>
      <c r="N117" s="53" t="s">
        <v>32</v>
      </c>
      <c r="O117" s="53" t="s">
        <v>134</v>
      </c>
      <c r="P117" s="53" t="s">
        <v>135</v>
      </c>
      <c r="Q117" s="53" t="s">
        <v>136</v>
      </c>
      <c r="R117" s="53" t="s">
        <v>137</v>
      </c>
      <c r="S117" s="53" t="s">
        <v>138</v>
      </c>
      <c r="T117" s="54" t="s">
        <v>139</v>
      </c>
    </row>
    <row r="118" spans="2:65" s="1" customFormat="1" ht="22.9" customHeight="1">
      <c r="B118" s="25"/>
      <c r="C118" s="57" t="s">
        <v>140</v>
      </c>
      <c r="J118" s="112">
        <f>BK118</f>
        <v>0</v>
      </c>
      <c r="L118" s="25"/>
      <c r="M118" s="55"/>
      <c r="N118" s="46"/>
      <c r="O118" s="46"/>
      <c r="P118" s="113">
        <f>P119</f>
        <v>0</v>
      </c>
      <c r="Q118" s="46"/>
      <c r="R118" s="113">
        <f>R119</f>
        <v>0</v>
      </c>
      <c r="S118" s="46"/>
      <c r="T118" s="114">
        <f>T119</f>
        <v>0</v>
      </c>
      <c r="AT118" s="13" t="s">
        <v>67</v>
      </c>
      <c r="AU118" s="13" t="s">
        <v>125</v>
      </c>
      <c r="BK118" s="115">
        <f>BK119</f>
        <v>0</v>
      </c>
    </row>
    <row r="119" spans="2:65" s="11" customFormat="1" ht="25.9" customHeight="1">
      <c r="B119" s="116"/>
      <c r="D119" s="117" t="s">
        <v>67</v>
      </c>
      <c r="E119" s="118" t="s">
        <v>141</v>
      </c>
      <c r="F119" s="118" t="s">
        <v>142</v>
      </c>
      <c r="J119" s="119">
        <f>BK119</f>
        <v>0</v>
      </c>
      <c r="L119" s="116"/>
      <c r="M119" s="120"/>
      <c r="N119" s="121"/>
      <c r="O119" s="121"/>
      <c r="P119" s="122">
        <f>P120</f>
        <v>0</v>
      </c>
      <c r="Q119" s="121"/>
      <c r="R119" s="122">
        <f>R120</f>
        <v>0</v>
      </c>
      <c r="S119" s="121"/>
      <c r="T119" s="123">
        <f>T120</f>
        <v>0</v>
      </c>
      <c r="AR119" s="117" t="s">
        <v>78</v>
      </c>
      <c r="AT119" s="124" t="s">
        <v>67</v>
      </c>
      <c r="AU119" s="124" t="s">
        <v>68</v>
      </c>
      <c r="AY119" s="117" t="s">
        <v>143</v>
      </c>
      <c r="BK119" s="125">
        <f>BK120</f>
        <v>0</v>
      </c>
    </row>
    <row r="120" spans="2:65" s="11" customFormat="1" ht="22.9" customHeight="1">
      <c r="B120" s="116"/>
      <c r="D120" s="117" t="s">
        <v>67</v>
      </c>
      <c r="E120" s="126" t="s">
        <v>144</v>
      </c>
      <c r="F120" s="126" t="s">
        <v>145</v>
      </c>
      <c r="J120" s="127">
        <f>BK120</f>
        <v>0</v>
      </c>
      <c r="L120" s="116"/>
      <c r="M120" s="120"/>
      <c r="N120" s="121"/>
      <c r="O120" s="121"/>
      <c r="P120" s="122">
        <f>SUM(P121:P135)</f>
        <v>0</v>
      </c>
      <c r="Q120" s="121"/>
      <c r="R120" s="122">
        <f>SUM(R121:R135)</f>
        <v>0</v>
      </c>
      <c r="S120" s="121"/>
      <c r="T120" s="123">
        <f>SUM(T121:T135)</f>
        <v>0</v>
      </c>
      <c r="AR120" s="117" t="s">
        <v>78</v>
      </c>
      <c r="AT120" s="124" t="s">
        <v>67</v>
      </c>
      <c r="AU120" s="124" t="s">
        <v>76</v>
      </c>
      <c r="AY120" s="117" t="s">
        <v>143</v>
      </c>
      <c r="BK120" s="125">
        <f>SUM(BK121:BK135)</f>
        <v>0</v>
      </c>
    </row>
    <row r="121" spans="2:65" s="1" customFormat="1" ht="32.1" customHeight="1">
      <c r="B121" s="128"/>
      <c r="C121" s="129" t="s">
        <v>76</v>
      </c>
      <c r="D121" s="129" t="s">
        <v>146</v>
      </c>
      <c r="E121" s="130" t="s">
        <v>147</v>
      </c>
      <c r="F121" s="131" t="s">
        <v>696</v>
      </c>
      <c r="G121" s="132" t="s">
        <v>729</v>
      </c>
      <c r="H121" s="133">
        <v>8</v>
      </c>
      <c r="I121" s="134">
        <v>0</v>
      </c>
      <c r="J121" s="134">
        <f t="shared" ref="J121:J135" si="0">ROUND(I121*H121,2)</f>
        <v>0</v>
      </c>
      <c r="K121" s="131" t="s">
        <v>1</v>
      </c>
      <c r="L121" s="25"/>
      <c r="M121" s="135" t="s">
        <v>1</v>
      </c>
      <c r="N121" s="136" t="s">
        <v>33</v>
      </c>
      <c r="O121" s="137">
        <v>0</v>
      </c>
      <c r="P121" s="137">
        <f t="shared" ref="P121:P135" si="1">O121*H121</f>
        <v>0</v>
      </c>
      <c r="Q121" s="137">
        <v>0</v>
      </c>
      <c r="R121" s="137">
        <f t="shared" ref="R121:R135" si="2">Q121*H121</f>
        <v>0</v>
      </c>
      <c r="S121" s="137">
        <v>0</v>
      </c>
      <c r="T121" s="138">
        <f t="shared" ref="T121:T135" si="3">S121*H121</f>
        <v>0</v>
      </c>
      <c r="AR121" s="139" t="s">
        <v>149</v>
      </c>
      <c r="AT121" s="139" t="s">
        <v>146</v>
      </c>
      <c r="AU121" s="139" t="s">
        <v>78</v>
      </c>
      <c r="AY121" s="13" t="s">
        <v>143</v>
      </c>
      <c r="BE121" s="140">
        <f t="shared" ref="BE121:BE135" si="4">IF(N121="základní",J121,0)</f>
        <v>0</v>
      </c>
      <c r="BF121" s="140">
        <f t="shared" ref="BF121:BF135" si="5">IF(N121="snížená",J121,0)</f>
        <v>0</v>
      </c>
      <c r="BG121" s="140">
        <f t="shared" ref="BG121:BG135" si="6">IF(N121="zákl. přenesená",J121,0)</f>
        <v>0</v>
      </c>
      <c r="BH121" s="140">
        <f t="shared" ref="BH121:BH135" si="7">IF(N121="sníž. přenesená",J121,0)</f>
        <v>0</v>
      </c>
      <c r="BI121" s="140">
        <f t="shared" ref="BI121:BI135" si="8">IF(N121="nulová",J121,0)</f>
        <v>0</v>
      </c>
      <c r="BJ121" s="13" t="s">
        <v>76</v>
      </c>
      <c r="BK121" s="140">
        <f t="shared" ref="BK121:BK135" si="9">ROUND(I121*H121,2)</f>
        <v>0</v>
      </c>
      <c r="BL121" s="13" t="s">
        <v>149</v>
      </c>
      <c r="BM121" s="139" t="s">
        <v>78</v>
      </c>
    </row>
    <row r="122" spans="2:65" s="1" customFormat="1" ht="32.1" customHeight="1">
      <c r="B122" s="128"/>
      <c r="C122" s="129" t="s">
        <v>78</v>
      </c>
      <c r="D122" s="129" t="s">
        <v>146</v>
      </c>
      <c r="E122" s="130" t="s">
        <v>150</v>
      </c>
      <c r="F122" s="131" t="s">
        <v>697</v>
      </c>
      <c r="G122" s="132" t="s">
        <v>729</v>
      </c>
      <c r="H122" s="133">
        <v>6</v>
      </c>
      <c r="I122" s="134">
        <v>0</v>
      </c>
      <c r="J122" s="134">
        <f t="shared" si="0"/>
        <v>0</v>
      </c>
      <c r="K122" s="131" t="s">
        <v>1</v>
      </c>
      <c r="L122" s="25"/>
      <c r="M122" s="135" t="s">
        <v>1</v>
      </c>
      <c r="N122" s="136" t="s">
        <v>33</v>
      </c>
      <c r="O122" s="137">
        <v>0</v>
      </c>
      <c r="P122" s="137">
        <f t="shared" si="1"/>
        <v>0</v>
      </c>
      <c r="Q122" s="137">
        <v>0</v>
      </c>
      <c r="R122" s="137">
        <f t="shared" si="2"/>
        <v>0</v>
      </c>
      <c r="S122" s="137">
        <v>0</v>
      </c>
      <c r="T122" s="138">
        <f t="shared" si="3"/>
        <v>0</v>
      </c>
      <c r="AR122" s="139" t="s">
        <v>149</v>
      </c>
      <c r="AT122" s="139" t="s">
        <v>146</v>
      </c>
      <c r="AU122" s="139" t="s">
        <v>78</v>
      </c>
      <c r="AY122" s="13" t="s">
        <v>143</v>
      </c>
      <c r="BE122" s="140">
        <f t="shared" si="4"/>
        <v>0</v>
      </c>
      <c r="BF122" s="140">
        <f t="shared" si="5"/>
        <v>0</v>
      </c>
      <c r="BG122" s="140">
        <f t="shared" si="6"/>
        <v>0</v>
      </c>
      <c r="BH122" s="140">
        <f t="shared" si="7"/>
        <v>0</v>
      </c>
      <c r="BI122" s="140">
        <f t="shared" si="8"/>
        <v>0</v>
      </c>
      <c r="BJ122" s="13" t="s">
        <v>76</v>
      </c>
      <c r="BK122" s="140">
        <f t="shared" si="9"/>
        <v>0</v>
      </c>
      <c r="BL122" s="13" t="s">
        <v>149</v>
      </c>
      <c r="BM122" s="139" t="s">
        <v>151</v>
      </c>
    </row>
    <row r="123" spans="2:65" s="1" customFormat="1" ht="32.1" customHeight="1">
      <c r="B123" s="128"/>
      <c r="C123" s="129" t="s">
        <v>152</v>
      </c>
      <c r="D123" s="129" t="s">
        <v>146</v>
      </c>
      <c r="E123" s="130" t="s">
        <v>153</v>
      </c>
      <c r="F123" s="131" t="s">
        <v>698</v>
      </c>
      <c r="G123" s="132" t="s">
        <v>729</v>
      </c>
      <c r="H123" s="133">
        <v>1</v>
      </c>
      <c r="I123" s="134">
        <v>0</v>
      </c>
      <c r="J123" s="134">
        <f t="shared" si="0"/>
        <v>0</v>
      </c>
      <c r="K123" s="131" t="s">
        <v>1</v>
      </c>
      <c r="L123" s="25"/>
      <c r="M123" s="135" t="s">
        <v>1</v>
      </c>
      <c r="N123" s="136" t="s">
        <v>33</v>
      </c>
      <c r="O123" s="137">
        <v>0</v>
      </c>
      <c r="P123" s="137">
        <f t="shared" si="1"/>
        <v>0</v>
      </c>
      <c r="Q123" s="137">
        <v>0</v>
      </c>
      <c r="R123" s="137">
        <f t="shared" si="2"/>
        <v>0</v>
      </c>
      <c r="S123" s="137">
        <v>0</v>
      </c>
      <c r="T123" s="138">
        <f t="shared" si="3"/>
        <v>0</v>
      </c>
      <c r="AR123" s="139" t="s">
        <v>149</v>
      </c>
      <c r="AT123" s="139" t="s">
        <v>146</v>
      </c>
      <c r="AU123" s="139" t="s">
        <v>78</v>
      </c>
      <c r="AY123" s="13" t="s">
        <v>143</v>
      </c>
      <c r="BE123" s="140">
        <f t="shared" si="4"/>
        <v>0</v>
      </c>
      <c r="BF123" s="140">
        <f t="shared" si="5"/>
        <v>0</v>
      </c>
      <c r="BG123" s="140">
        <f t="shared" si="6"/>
        <v>0</v>
      </c>
      <c r="BH123" s="140">
        <f t="shared" si="7"/>
        <v>0</v>
      </c>
      <c r="BI123" s="140">
        <f t="shared" si="8"/>
        <v>0</v>
      </c>
      <c r="BJ123" s="13" t="s">
        <v>76</v>
      </c>
      <c r="BK123" s="140">
        <f t="shared" si="9"/>
        <v>0</v>
      </c>
      <c r="BL123" s="13" t="s">
        <v>149</v>
      </c>
      <c r="BM123" s="139" t="s">
        <v>154</v>
      </c>
    </row>
    <row r="124" spans="2:65" s="1" customFormat="1" ht="32.1" customHeight="1">
      <c r="B124" s="128"/>
      <c r="C124" s="129" t="s">
        <v>151</v>
      </c>
      <c r="D124" s="129" t="s">
        <v>146</v>
      </c>
      <c r="E124" s="130" t="s">
        <v>155</v>
      </c>
      <c r="F124" s="131" t="s">
        <v>699</v>
      </c>
      <c r="G124" s="132" t="s">
        <v>729</v>
      </c>
      <c r="H124" s="133">
        <v>1</v>
      </c>
      <c r="I124" s="134">
        <v>0</v>
      </c>
      <c r="J124" s="134">
        <f t="shared" si="0"/>
        <v>0</v>
      </c>
      <c r="K124" s="131" t="s">
        <v>1</v>
      </c>
      <c r="L124" s="25"/>
      <c r="M124" s="135" t="s">
        <v>1</v>
      </c>
      <c r="N124" s="136" t="s">
        <v>33</v>
      </c>
      <c r="O124" s="137">
        <v>0</v>
      </c>
      <c r="P124" s="137">
        <f t="shared" si="1"/>
        <v>0</v>
      </c>
      <c r="Q124" s="137">
        <v>0</v>
      </c>
      <c r="R124" s="137">
        <f t="shared" si="2"/>
        <v>0</v>
      </c>
      <c r="S124" s="137">
        <v>0</v>
      </c>
      <c r="T124" s="138">
        <f t="shared" si="3"/>
        <v>0</v>
      </c>
      <c r="AR124" s="139" t="s">
        <v>149</v>
      </c>
      <c r="AT124" s="139" t="s">
        <v>146</v>
      </c>
      <c r="AU124" s="139" t="s">
        <v>78</v>
      </c>
      <c r="AY124" s="13" t="s">
        <v>143</v>
      </c>
      <c r="BE124" s="140">
        <f t="shared" si="4"/>
        <v>0</v>
      </c>
      <c r="BF124" s="140">
        <f t="shared" si="5"/>
        <v>0</v>
      </c>
      <c r="BG124" s="140">
        <f t="shared" si="6"/>
        <v>0</v>
      </c>
      <c r="BH124" s="140">
        <f t="shared" si="7"/>
        <v>0</v>
      </c>
      <c r="BI124" s="140">
        <f t="shared" si="8"/>
        <v>0</v>
      </c>
      <c r="BJ124" s="13" t="s">
        <v>76</v>
      </c>
      <c r="BK124" s="140">
        <f t="shared" si="9"/>
        <v>0</v>
      </c>
      <c r="BL124" s="13" t="s">
        <v>149</v>
      </c>
      <c r="BM124" s="139" t="s">
        <v>156</v>
      </c>
    </row>
    <row r="125" spans="2:65" s="1" customFormat="1" ht="32.1" customHeight="1">
      <c r="B125" s="128"/>
      <c r="C125" s="129" t="s">
        <v>157</v>
      </c>
      <c r="D125" s="129" t="s">
        <v>146</v>
      </c>
      <c r="E125" s="130" t="s">
        <v>158</v>
      </c>
      <c r="F125" s="131" t="s">
        <v>700</v>
      </c>
      <c r="G125" s="132" t="s">
        <v>729</v>
      </c>
      <c r="H125" s="133">
        <v>2</v>
      </c>
      <c r="I125" s="134">
        <v>0</v>
      </c>
      <c r="J125" s="134">
        <f t="shared" si="0"/>
        <v>0</v>
      </c>
      <c r="K125" s="131" t="s">
        <v>1</v>
      </c>
      <c r="L125" s="25"/>
      <c r="M125" s="135" t="s">
        <v>1</v>
      </c>
      <c r="N125" s="136" t="s">
        <v>33</v>
      </c>
      <c r="O125" s="137">
        <v>0</v>
      </c>
      <c r="P125" s="137">
        <f t="shared" si="1"/>
        <v>0</v>
      </c>
      <c r="Q125" s="137">
        <v>0</v>
      </c>
      <c r="R125" s="137">
        <f t="shared" si="2"/>
        <v>0</v>
      </c>
      <c r="S125" s="137">
        <v>0</v>
      </c>
      <c r="T125" s="138">
        <f t="shared" si="3"/>
        <v>0</v>
      </c>
      <c r="AR125" s="139" t="s">
        <v>149</v>
      </c>
      <c r="AT125" s="139" t="s">
        <v>146</v>
      </c>
      <c r="AU125" s="139" t="s">
        <v>78</v>
      </c>
      <c r="AY125" s="13" t="s">
        <v>143</v>
      </c>
      <c r="BE125" s="140">
        <f t="shared" si="4"/>
        <v>0</v>
      </c>
      <c r="BF125" s="140">
        <f t="shared" si="5"/>
        <v>0</v>
      </c>
      <c r="BG125" s="140">
        <f t="shared" si="6"/>
        <v>0</v>
      </c>
      <c r="BH125" s="140">
        <f t="shared" si="7"/>
        <v>0</v>
      </c>
      <c r="BI125" s="140">
        <f t="shared" si="8"/>
        <v>0</v>
      </c>
      <c r="BJ125" s="13" t="s">
        <v>76</v>
      </c>
      <c r="BK125" s="140">
        <f t="shared" si="9"/>
        <v>0</v>
      </c>
      <c r="BL125" s="13" t="s">
        <v>149</v>
      </c>
      <c r="BM125" s="139" t="s">
        <v>103</v>
      </c>
    </row>
    <row r="126" spans="2:65" s="1" customFormat="1" ht="32.1" customHeight="1">
      <c r="B126" s="128"/>
      <c r="C126" s="129" t="s">
        <v>154</v>
      </c>
      <c r="D126" s="129" t="s">
        <v>146</v>
      </c>
      <c r="E126" s="130" t="s">
        <v>159</v>
      </c>
      <c r="F126" s="131" t="s">
        <v>701</v>
      </c>
      <c r="G126" s="132" t="s">
        <v>729</v>
      </c>
      <c r="H126" s="133">
        <v>1</v>
      </c>
      <c r="I126" s="134">
        <v>0</v>
      </c>
      <c r="J126" s="134">
        <f t="shared" si="0"/>
        <v>0</v>
      </c>
      <c r="K126" s="131" t="s">
        <v>1</v>
      </c>
      <c r="L126" s="25"/>
      <c r="M126" s="135" t="s">
        <v>1</v>
      </c>
      <c r="N126" s="136" t="s">
        <v>33</v>
      </c>
      <c r="O126" s="137">
        <v>0</v>
      </c>
      <c r="P126" s="137">
        <f t="shared" si="1"/>
        <v>0</v>
      </c>
      <c r="Q126" s="137">
        <v>0</v>
      </c>
      <c r="R126" s="137">
        <f t="shared" si="2"/>
        <v>0</v>
      </c>
      <c r="S126" s="137">
        <v>0</v>
      </c>
      <c r="T126" s="138">
        <f t="shared" si="3"/>
        <v>0</v>
      </c>
      <c r="AR126" s="139" t="s">
        <v>149</v>
      </c>
      <c r="AT126" s="139" t="s">
        <v>146</v>
      </c>
      <c r="AU126" s="139" t="s">
        <v>78</v>
      </c>
      <c r="AY126" s="13" t="s">
        <v>143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3" t="s">
        <v>76</v>
      </c>
      <c r="BK126" s="140">
        <f t="shared" si="9"/>
        <v>0</v>
      </c>
      <c r="BL126" s="13" t="s">
        <v>149</v>
      </c>
      <c r="BM126" s="139" t="s">
        <v>109</v>
      </c>
    </row>
    <row r="127" spans="2:65" s="1" customFormat="1" ht="32.1" customHeight="1">
      <c r="B127" s="128"/>
      <c r="C127" s="129" t="s">
        <v>160</v>
      </c>
      <c r="D127" s="129" t="s">
        <v>146</v>
      </c>
      <c r="E127" s="130" t="s">
        <v>161</v>
      </c>
      <c r="F127" s="131" t="s">
        <v>702</v>
      </c>
      <c r="G127" s="132" t="s">
        <v>729</v>
      </c>
      <c r="H127" s="133">
        <v>3</v>
      </c>
      <c r="I127" s="134">
        <v>0</v>
      </c>
      <c r="J127" s="134">
        <f t="shared" si="0"/>
        <v>0</v>
      </c>
      <c r="K127" s="131" t="s">
        <v>1</v>
      </c>
      <c r="L127" s="25"/>
      <c r="M127" s="135" t="s">
        <v>1</v>
      </c>
      <c r="N127" s="136" t="s">
        <v>33</v>
      </c>
      <c r="O127" s="137">
        <v>0</v>
      </c>
      <c r="P127" s="137">
        <f t="shared" si="1"/>
        <v>0</v>
      </c>
      <c r="Q127" s="137">
        <v>0</v>
      </c>
      <c r="R127" s="137">
        <f t="shared" si="2"/>
        <v>0</v>
      </c>
      <c r="S127" s="137">
        <v>0</v>
      </c>
      <c r="T127" s="138">
        <f t="shared" si="3"/>
        <v>0</v>
      </c>
      <c r="AR127" s="139" t="s">
        <v>149</v>
      </c>
      <c r="AT127" s="139" t="s">
        <v>146</v>
      </c>
      <c r="AU127" s="139" t="s">
        <v>78</v>
      </c>
      <c r="AY127" s="13" t="s">
        <v>143</v>
      </c>
      <c r="BE127" s="140">
        <f t="shared" si="4"/>
        <v>0</v>
      </c>
      <c r="BF127" s="140">
        <f t="shared" si="5"/>
        <v>0</v>
      </c>
      <c r="BG127" s="140">
        <f t="shared" si="6"/>
        <v>0</v>
      </c>
      <c r="BH127" s="140">
        <f t="shared" si="7"/>
        <v>0</v>
      </c>
      <c r="BI127" s="140">
        <f t="shared" si="8"/>
        <v>0</v>
      </c>
      <c r="BJ127" s="13" t="s">
        <v>76</v>
      </c>
      <c r="BK127" s="140">
        <f t="shared" si="9"/>
        <v>0</v>
      </c>
      <c r="BL127" s="13" t="s">
        <v>149</v>
      </c>
      <c r="BM127" s="139" t="s">
        <v>115</v>
      </c>
    </row>
    <row r="128" spans="2:65" s="1" customFormat="1" ht="32.1" customHeight="1">
      <c r="B128" s="128"/>
      <c r="C128" s="129" t="s">
        <v>156</v>
      </c>
      <c r="D128" s="129" t="s">
        <v>146</v>
      </c>
      <c r="E128" s="130" t="s">
        <v>162</v>
      </c>
      <c r="F128" s="131" t="s">
        <v>703</v>
      </c>
      <c r="G128" s="132" t="s">
        <v>729</v>
      </c>
      <c r="H128" s="133">
        <v>2</v>
      </c>
      <c r="I128" s="134">
        <v>0</v>
      </c>
      <c r="J128" s="134">
        <f t="shared" si="0"/>
        <v>0</v>
      </c>
      <c r="K128" s="131" t="s">
        <v>1</v>
      </c>
      <c r="L128" s="25"/>
      <c r="M128" s="135" t="s">
        <v>1</v>
      </c>
      <c r="N128" s="136" t="s">
        <v>33</v>
      </c>
      <c r="O128" s="137">
        <v>0</v>
      </c>
      <c r="P128" s="137">
        <f t="shared" si="1"/>
        <v>0</v>
      </c>
      <c r="Q128" s="137">
        <v>0</v>
      </c>
      <c r="R128" s="137">
        <f t="shared" si="2"/>
        <v>0</v>
      </c>
      <c r="S128" s="137">
        <v>0</v>
      </c>
      <c r="T128" s="138">
        <f t="shared" si="3"/>
        <v>0</v>
      </c>
      <c r="AR128" s="139" t="s">
        <v>149</v>
      </c>
      <c r="AT128" s="139" t="s">
        <v>146</v>
      </c>
      <c r="AU128" s="139" t="s">
        <v>78</v>
      </c>
      <c r="AY128" s="13" t="s">
        <v>143</v>
      </c>
      <c r="BE128" s="140">
        <f t="shared" si="4"/>
        <v>0</v>
      </c>
      <c r="BF128" s="140">
        <f t="shared" si="5"/>
        <v>0</v>
      </c>
      <c r="BG128" s="140">
        <f t="shared" si="6"/>
        <v>0</v>
      </c>
      <c r="BH128" s="140">
        <f t="shared" si="7"/>
        <v>0</v>
      </c>
      <c r="BI128" s="140">
        <f t="shared" si="8"/>
        <v>0</v>
      </c>
      <c r="BJ128" s="13" t="s">
        <v>76</v>
      </c>
      <c r="BK128" s="140">
        <f t="shared" si="9"/>
        <v>0</v>
      </c>
      <c r="BL128" s="13" t="s">
        <v>149</v>
      </c>
      <c r="BM128" s="139" t="s">
        <v>149</v>
      </c>
    </row>
    <row r="129" spans="2:65" s="1" customFormat="1" ht="32.1" customHeight="1">
      <c r="B129" s="128"/>
      <c r="C129" s="129" t="s">
        <v>13</v>
      </c>
      <c r="D129" s="129" t="s">
        <v>146</v>
      </c>
      <c r="E129" s="130" t="s">
        <v>163</v>
      </c>
      <c r="F129" s="131" t="s">
        <v>704</v>
      </c>
      <c r="G129" s="132" t="s">
        <v>729</v>
      </c>
      <c r="H129" s="133">
        <v>2</v>
      </c>
      <c r="I129" s="134">
        <v>0</v>
      </c>
      <c r="J129" s="134">
        <f t="shared" si="0"/>
        <v>0</v>
      </c>
      <c r="K129" s="131" t="s">
        <v>1</v>
      </c>
      <c r="L129" s="25"/>
      <c r="M129" s="135" t="s">
        <v>1</v>
      </c>
      <c r="N129" s="136" t="s">
        <v>33</v>
      </c>
      <c r="O129" s="137">
        <v>0</v>
      </c>
      <c r="P129" s="137">
        <f t="shared" si="1"/>
        <v>0</v>
      </c>
      <c r="Q129" s="137">
        <v>0</v>
      </c>
      <c r="R129" s="137">
        <f t="shared" si="2"/>
        <v>0</v>
      </c>
      <c r="S129" s="137">
        <v>0</v>
      </c>
      <c r="T129" s="138">
        <f t="shared" si="3"/>
        <v>0</v>
      </c>
      <c r="AR129" s="139" t="s">
        <v>149</v>
      </c>
      <c r="AT129" s="139" t="s">
        <v>146</v>
      </c>
      <c r="AU129" s="139" t="s">
        <v>78</v>
      </c>
      <c r="AY129" s="13" t="s">
        <v>143</v>
      </c>
      <c r="BE129" s="140">
        <f t="shared" si="4"/>
        <v>0</v>
      </c>
      <c r="BF129" s="140">
        <f t="shared" si="5"/>
        <v>0</v>
      </c>
      <c r="BG129" s="140">
        <f t="shared" si="6"/>
        <v>0</v>
      </c>
      <c r="BH129" s="140">
        <f t="shared" si="7"/>
        <v>0</v>
      </c>
      <c r="BI129" s="140">
        <f t="shared" si="8"/>
        <v>0</v>
      </c>
      <c r="BJ129" s="13" t="s">
        <v>76</v>
      </c>
      <c r="BK129" s="140">
        <f t="shared" si="9"/>
        <v>0</v>
      </c>
      <c r="BL129" s="13" t="s">
        <v>149</v>
      </c>
      <c r="BM129" s="139" t="s">
        <v>164</v>
      </c>
    </row>
    <row r="130" spans="2:65" s="1" customFormat="1" ht="32.1" customHeight="1">
      <c r="B130" s="128"/>
      <c r="C130" s="129" t="s">
        <v>103</v>
      </c>
      <c r="D130" s="129" t="s">
        <v>146</v>
      </c>
      <c r="E130" s="130" t="s">
        <v>165</v>
      </c>
      <c r="F130" s="131" t="s">
        <v>705</v>
      </c>
      <c r="G130" s="132" t="s">
        <v>729</v>
      </c>
      <c r="H130" s="133">
        <v>1</v>
      </c>
      <c r="I130" s="134">
        <v>0</v>
      </c>
      <c r="J130" s="134">
        <f t="shared" si="0"/>
        <v>0</v>
      </c>
      <c r="K130" s="131" t="s">
        <v>1</v>
      </c>
      <c r="L130" s="25"/>
      <c r="M130" s="135" t="s">
        <v>1</v>
      </c>
      <c r="N130" s="136" t="s">
        <v>33</v>
      </c>
      <c r="O130" s="137">
        <v>0</v>
      </c>
      <c r="P130" s="137">
        <f t="shared" si="1"/>
        <v>0</v>
      </c>
      <c r="Q130" s="137">
        <v>0</v>
      </c>
      <c r="R130" s="137">
        <f t="shared" si="2"/>
        <v>0</v>
      </c>
      <c r="S130" s="137">
        <v>0</v>
      </c>
      <c r="T130" s="138">
        <f t="shared" si="3"/>
        <v>0</v>
      </c>
      <c r="AR130" s="139" t="s">
        <v>149</v>
      </c>
      <c r="AT130" s="139" t="s">
        <v>146</v>
      </c>
      <c r="AU130" s="139" t="s">
        <v>78</v>
      </c>
      <c r="AY130" s="13" t="s">
        <v>143</v>
      </c>
      <c r="BE130" s="140">
        <f t="shared" si="4"/>
        <v>0</v>
      </c>
      <c r="BF130" s="140">
        <f t="shared" si="5"/>
        <v>0</v>
      </c>
      <c r="BG130" s="140">
        <f t="shared" si="6"/>
        <v>0</v>
      </c>
      <c r="BH130" s="140">
        <f t="shared" si="7"/>
        <v>0</v>
      </c>
      <c r="BI130" s="140">
        <f t="shared" si="8"/>
        <v>0</v>
      </c>
      <c r="BJ130" s="13" t="s">
        <v>76</v>
      </c>
      <c r="BK130" s="140">
        <f t="shared" si="9"/>
        <v>0</v>
      </c>
      <c r="BL130" s="13" t="s">
        <v>149</v>
      </c>
      <c r="BM130" s="139" t="s">
        <v>166</v>
      </c>
    </row>
    <row r="131" spans="2:65" s="1" customFormat="1" ht="32.1" customHeight="1">
      <c r="B131" s="128"/>
      <c r="C131" s="129" t="s">
        <v>106</v>
      </c>
      <c r="D131" s="129" t="s">
        <v>146</v>
      </c>
      <c r="E131" s="130" t="s">
        <v>167</v>
      </c>
      <c r="F131" s="131" t="s">
        <v>706</v>
      </c>
      <c r="G131" s="132" t="s">
        <v>729</v>
      </c>
      <c r="H131" s="133">
        <v>2</v>
      </c>
      <c r="I131" s="134">
        <v>0</v>
      </c>
      <c r="J131" s="134">
        <f t="shared" si="0"/>
        <v>0</v>
      </c>
      <c r="K131" s="131" t="s">
        <v>1</v>
      </c>
      <c r="L131" s="25"/>
      <c r="M131" s="135" t="s">
        <v>1</v>
      </c>
      <c r="N131" s="136" t="s">
        <v>33</v>
      </c>
      <c r="O131" s="137">
        <v>0</v>
      </c>
      <c r="P131" s="137">
        <f t="shared" si="1"/>
        <v>0</v>
      </c>
      <c r="Q131" s="137">
        <v>0</v>
      </c>
      <c r="R131" s="137">
        <f t="shared" si="2"/>
        <v>0</v>
      </c>
      <c r="S131" s="137">
        <v>0</v>
      </c>
      <c r="T131" s="138">
        <f t="shared" si="3"/>
        <v>0</v>
      </c>
      <c r="AR131" s="139" t="s">
        <v>149</v>
      </c>
      <c r="AT131" s="139" t="s">
        <v>146</v>
      </c>
      <c r="AU131" s="139" t="s">
        <v>78</v>
      </c>
      <c r="AY131" s="13" t="s">
        <v>143</v>
      </c>
      <c r="BE131" s="140">
        <f t="shared" si="4"/>
        <v>0</v>
      </c>
      <c r="BF131" s="140">
        <f t="shared" si="5"/>
        <v>0</v>
      </c>
      <c r="BG131" s="140">
        <f t="shared" si="6"/>
        <v>0</v>
      </c>
      <c r="BH131" s="140">
        <f t="shared" si="7"/>
        <v>0</v>
      </c>
      <c r="BI131" s="140">
        <f t="shared" si="8"/>
        <v>0</v>
      </c>
      <c r="BJ131" s="13" t="s">
        <v>76</v>
      </c>
      <c r="BK131" s="140">
        <f t="shared" si="9"/>
        <v>0</v>
      </c>
      <c r="BL131" s="13" t="s">
        <v>149</v>
      </c>
      <c r="BM131" s="139" t="s">
        <v>168</v>
      </c>
    </row>
    <row r="132" spans="2:65" s="1" customFormat="1" ht="32.1" customHeight="1">
      <c r="B132" s="128"/>
      <c r="C132" s="129" t="s">
        <v>109</v>
      </c>
      <c r="D132" s="129" t="s">
        <v>146</v>
      </c>
      <c r="E132" s="130" t="s">
        <v>169</v>
      </c>
      <c r="F132" s="131" t="s">
        <v>707</v>
      </c>
      <c r="G132" s="132" t="s">
        <v>729</v>
      </c>
      <c r="H132" s="133">
        <v>8</v>
      </c>
      <c r="I132" s="134">
        <v>0</v>
      </c>
      <c r="J132" s="134">
        <f t="shared" si="0"/>
        <v>0</v>
      </c>
      <c r="K132" s="131" t="s">
        <v>1</v>
      </c>
      <c r="L132" s="25"/>
      <c r="M132" s="135" t="s">
        <v>1</v>
      </c>
      <c r="N132" s="136" t="s">
        <v>33</v>
      </c>
      <c r="O132" s="137">
        <v>0</v>
      </c>
      <c r="P132" s="137">
        <f t="shared" si="1"/>
        <v>0</v>
      </c>
      <c r="Q132" s="137">
        <v>0</v>
      </c>
      <c r="R132" s="137">
        <f t="shared" si="2"/>
        <v>0</v>
      </c>
      <c r="S132" s="137">
        <v>0</v>
      </c>
      <c r="T132" s="138">
        <f t="shared" si="3"/>
        <v>0</v>
      </c>
      <c r="AR132" s="139" t="s">
        <v>149</v>
      </c>
      <c r="AT132" s="139" t="s">
        <v>146</v>
      </c>
      <c r="AU132" s="139" t="s">
        <v>78</v>
      </c>
      <c r="AY132" s="13" t="s">
        <v>143</v>
      </c>
      <c r="BE132" s="140">
        <f t="shared" si="4"/>
        <v>0</v>
      </c>
      <c r="BF132" s="140">
        <f t="shared" si="5"/>
        <v>0</v>
      </c>
      <c r="BG132" s="140">
        <f t="shared" si="6"/>
        <v>0</v>
      </c>
      <c r="BH132" s="140">
        <f t="shared" si="7"/>
        <v>0</v>
      </c>
      <c r="BI132" s="140">
        <f t="shared" si="8"/>
        <v>0</v>
      </c>
      <c r="BJ132" s="13" t="s">
        <v>76</v>
      </c>
      <c r="BK132" s="140">
        <f t="shared" si="9"/>
        <v>0</v>
      </c>
      <c r="BL132" s="13" t="s">
        <v>149</v>
      </c>
      <c r="BM132" s="139" t="s">
        <v>170</v>
      </c>
    </row>
    <row r="133" spans="2:65" s="1" customFormat="1" ht="32.1" customHeight="1">
      <c r="B133" s="128"/>
      <c r="C133" s="129" t="s">
        <v>112</v>
      </c>
      <c r="D133" s="129" t="s">
        <v>146</v>
      </c>
      <c r="E133" s="130" t="s">
        <v>171</v>
      </c>
      <c r="F133" s="131" t="s">
        <v>708</v>
      </c>
      <c r="G133" s="132" t="s">
        <v>729</v>
      </c>
      <c r="H133" s="133">
        <v>3</v>
      </c>
      <c r="I133" s="134">
        <v>0</v>
      </c>
      <c r="J133" s="134">
        <f t="shared" si="0"/>
        <v>0</v>
      </c>
      <c r="K133" s="131" t="s">
        <v>1</v>
      </c>
      <c r="L133" s="25"/>
      <c r="M133" s="135" t="s">
        <v>1</v>
      </c>
      <c r="N133" s="136" t="s">
        <v>33</v>
      </c>
      <c r="O133" s="137">
        <v>0</v>
      </c>
      <c r="P133" s="137">
        <f t="shared" si="1"/>
        <v>0</v>
      </c>
      <c r="Q133" s="137">
        <v>0</v>
      </c>
      <c r="R133" s="137">
        <f t="shared" si="2"/>
        <v>0</v>
      </c>
      <c r="S133" s="137">
        <v>0</v>
      </c>
      <c r="T133" s="138">
        <f t="shared" si="3"/>
        <v>0</v>
      </c>
      <c r="AR133" s="139" t="s">
        <v>149</v>
      </c>
      <c r="AT133" s="139" t="s">
        <v>146</v>
      </c>
      <c r="AU133" s="139" t="s">
        <v>78</v>
      </c>
      <c r="AY133" s="13" t="s">
        <v>143</v>
      </c>
      <c r="BE133" s="140">
        <f t="shared" si="4"/>
        <v>0</v>
      </c>
      <c r="BF133" s="140">
        <f t="shared" si="5"/>
        <v>0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3" t="s">
        <v>76</v>
      </c>
      <c r="BK133" s="140">
        <f t="shared" si="9"/>
        <v>0</v>
      </c>
      <c r="BL133" s="13" t="s">
        <v>149</v>
      </c>
      <c r="BM133" s="139" t="s">
        <v>172</v>
      </c>
    </row>
    <row r="134" spans="2:65" s="1" customFormat="1" ht="32.1" customHeight="1">
      <c r="B134" s="128"/>
      <c r="C134" s="129" t="s">
        <v>115</v>
      </c>
      <c r="D134" s="129" t="s">
        <v>146</v>
      </c>
      <c r="E134" s="130" t="s">
        <v>173</v>
      </c>
      <c r="F134" s="131" t="s">
        <v>709</v>
      </c>
      <c r="G134" s="132" t="s">
        <v>729</v>
      </c>
      <c r="H134" s="133">
        <v>1</v>
      </c>
      <c r="I134" s="134">
        <v>0</v>
      </c>
      <c r="J134" s="134">
        <f t="shared" si="0"/>
        <v>0</v>
      </c>
      <c r="K134" s="131" t="s">
        <v>1</v>
      </c>
      <c r="L134" s="25"/>
      <c r="M134" s="135" t="s">
        <v>1</v>
      </c>
      <c r="N134" s="136" t="s">
        <v>33</v>
      </c>
      <c r="O134" s="137">
        <v>0</v>
      </c>
      <c r="P134" s="137">
        <f t="shared" si="1"/>
        <v>0</v>
      </c>
      <c r="Q134" s="137">
        <v>0</v>
      </c>
      <c r="R134" s="137">
        <f t="shared" si="2"/>
        <v>0</v>
      </c>
      <c r="S134" s="137">
        <v>0</v>
      </c>
      <c r="T134" s="138">
        <f t="shared" si="3"/>
        <v>0</v>
      </c>
      <c r="AR134" s="139" t="s">
        <v>149</v>
      </c>
      <c r="AT134" s="139" t="s">
        <v>146</v>
      </c>
      <c r="AU134" s="139" t="s">
        <v>78</v>
      </c>
      <c r="AY134" s="13" t="s">
        <v>143</v>
      </c>
      <c r="BE134" s="140">
        <f t="shared" si="4"/>
        <v>0</v>
      </c>
      <c r="BF134" s="140">
        <f t="shared" si="5"/>
        <v>0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3" t="s">
        <v>76</v>
      </c>
      <c r="BK134" s="140">
        <f t="shared" si="9"/>
        <v>0</v>
      </c>
      <c r="BL134" s="13" t="s">
        <v>149</v>
      </c>
      <c r="BM134" s="139" t="s">
        <v>174</v>
      </c>
    </row>
    <row r="135" spans="2:65" s="1" customFormat="1" ht="32.1" customHeight="1">
      <c r="B135" s="128"/>
      <c r="C135" s="129" t="s">
        <v>8</v>
      </c>
      <c r="D135" s="129" t="s">
        <v>146</v>
      </c>
      <c r="E135" s="130" t="s">
        <v>175</v>
      </c>
      <c r="F135" s="131" t="s">
        <v>710</v>
      </c>
      <c r="G135" s="132" t="s">
        <v>729</v>
      </c>
      <c r="H135" s="133">
        <v>5</v>
      </c>
      <c r="I135" s="134">
        <v>0</v>
      </c>
      <c r="J135" s="134">
        <f t="shared" si="0"/>
        <v>0</v>
      </c>
      <c r="K135" s="131" t="s">
        <v>1</v>
      </c>
      <c r="L135" s="25"/>
      <c r="M135" s="141" t="s">
        <v>1</v>
      </c>
      <c r="N135" s="142" t="s">
        <v>33</v>
      </c>
      <c r="O135" s="143">
        <v>0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39" t="s">
        <v>149</v>
      </c>
      <c r="AT135" s="139" t="s">
        <v>146</v>
      </c>
      <c r="AU135" s="139" t="s">
        <v>78</v>
      </c>
      <c r="AY135" s="13" t="s">
        <v>143</v>
      </c>
      <c r="BE135" s="140">
        <f t="shared" si="4"/>
        <v>0</v>
      </c>
      <c r="BF135" s="140">
        <f t="shared" si="5"/>
        <v>0</v>
      </c>
      <c r="BG135" s="140">
        <f t="shared" si="6"/>
        <v>0</v>
      </c>
      <c r="BH135" s="140">
        <f t="shared" si="7"/>
        <v>0</v>
      </c>
      <c r="BI135" s="140">
        <f t="shared" si="8"/>
        <v>0</v>
      </c>
      <c r="BJ135" s="13" t="s">
        <v>76</v>
      </c>
      <c r="BK135" s="140">
        <f t="shared" si="9"/>
        <v>0</v>
      </c>
      <c r="BL135" s="13" t="s">
        <v>149</v>
      </c>
      <c r="BM135" s="139" t="s">
        <v>176</v>
      </c>
    </row>
    <row r="136" spans="2:65" s="1" customFormat="1" ht="6.95" customHeight="1">
      <c r="B136" s="37"/>
      <c r="C136" s="38"/>
      <c r="D136" s="38"/>
      <c r="E136" s="38"/>
      <c r="F136" s="38"/>
      <c r="G136" s="38"/>
      <c r="H136" s="38"/>
      <c r="I136" s="38"/>
      <c r="J136" s="38"/>
      <c r="K136" s="38"/>
      <c r="L136" s="25"/>
    </row>
  </sheetData>
  <autoFilter ref="C117:K135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6"/>
  <sheetViews>
    <sheetView showGridLines="0" topLeftCell="A113" workbookViewId="0">
      <selection activeCell="V106" sqref="V10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81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1:46" ht="24.95" customHeight="1">
      <c r="B4" s="16"/>
      <c r="D4" s="17" t="s">
        <v>118</v>
      </c>
      <c r="L4" s="16"/>
      <c r="M4" s="82" t="s">
        <v>10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2" t="s">
        <v>14</v>
      </c>
      <c r="L6" s="16"/>
    </row>
    <row r="7" spans="1:46" ht="16.5" customHeight="1">
      <c r="B7" s="16"/>
      <c r="E7" s="193" t="str">
        <f>'Rekapitulace stavby'!K6</f>
        <v>Hradec Králové ON - oprava (střešního pláště, ZTI, výplně otvorů)</v>
      </c>
      <c r="F7" s="194"/>
      <c r="G7" s="194"/>
      <c r="H7" s="194"/>
      <c r="L7" s="16"/>
    </row>
    <row r="8" spans="1:46" s="1" customFormat="1" ht="12" customHeight="1">
      <c r="B8" s="25"/>
      <c r="D8" s="22" t="s">
        <v>119</v>
      </c>
      <c r="L8" s="25"/>
    </row>
    <row r="9" spans="1:46" s="1" customFormat="1" ht="36.950000000000003" customHeight="1">
      <c r="B9" s="25"/>
      <c r="E9" s="175" t="s">
        <v>177</v>
      </c>
      <c r="F9" s="192"/>
      <c r="G9" s="192"/>
      <c r="H9" s="192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1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5">
        <f>'Rekapitulace stavby'!AN8</f>
        <v>43913</v>
      </c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20</v>
      </c>
      <c r="I14" s="22" t="s">
        <v>21</v>
      </c>
      <c r="J14" s="20" t="str">
        <f>IF('Rekapitulace stavby'!AN10="","",'Rekapitulace stavby'!AN10)</f>
        <v/>
      </c>
      <c r="L14" s="25"/>
    </row>
    <row r="15" spans="1:46" s="1" customFormat="1" ht="18" customHeight="1">
      <c r="B15" s="25"/>
      <c r="E15" s="20" t="str">
        <f>IF('Rekapitulace stavby'!E11="","",'Rekapitulace stavby'!E11)</f>
        <v xml:space="preserve"> </v>
      </c>
      <c r="I15" s="22" t="s">
        <v>22</v>
      </c>
      <c r="J15" s="20" t="str">
        <f>IF('Rekapitulace stavby'!AN11="","",'Rekapitulace stavby'!AN11)</f>
        <v/>
      </c>
      <c r="L15" s="25"/>
    </row>
    <row r="16" spans="1:46" s="1" customFormat="1" ht="6.95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'Rekapitulace stavby'!AN13</f>
        <v/>
      </c>
      <c r="L17" s="25"/>
    </row>
    <row r="18" spans="2:12" s="1" customFormat="1" ht="18" customHeight="1">
      <c r="B18" s="25"/>
      <c r="E18" s="188" t="str">
        <f>'Rekapitulace stavby'!E14</f>
        <v xml:space="preserve"> </v>
      </c>
      <c r="F18" s="188"/>
      <c r="G18" s="188"/>
      <c r="H18" s="188"/>
      <c r="I18" s="22" t="s">
        <v>22</v>
      </c>
      <c r="J18" s="2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22</v>
      </c>
      <c r="J21" s="20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21</v>
      </c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 t="str">
        <f>IF('Rekapitulace stavby'!E20="","",'Rekapitulace stavby'!E20)</f>
        <v xml:space="preserve"> </v>
      </c>
      <c r="I24" s="22" t="s">
        <v>22</v>
      </c>
      <c r="J24" s="20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3"/>
      <c r="E27" s="183" t="s">
        <v>1</v>
      </c>
      <c r="F27" s="183"/>
      <c r="G27" s="183"/>
      <c r="H27" s="183"/>
      <c r="L27" s="83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4" t="s">
        <v>28</v>
      </c>
      <c r="J30" s="59">
        <f>ROUND(J128,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85" t="s">
        <v>32</v>
      </c>
      <c r="E33" s="22" t="s">
        <v>33</v>
      </c>
      <c r="F33" s="86">
        <f>ROUND((SUM(BE128:BE205)),  2)</f>
        <v>0</v>
      </c>
      <c r="I33" s="87">
        <v>0.21</v>
      </c>
      <c r="J33" s="86">
        <f>ROUND(((SUM(BE128:BE205))*I33),  2)</f>
        <v>0</v>
      </c>
      <c r="L33" s="25"/>
    </row>
    <row r="34" spans="2:12" s="1" customFormat="1" ht="14.45" customHeight="1">
      <c r="B34" s="25"/>
      <c r="E34" s="22" t="s">
        <v>34</v>
      </c>
      <c r="F34" s="86">
        <f>ROUND((SUM(BF128:BF205)),  2)</f>
        <v>0</v>
      </c>
      <c r="I34" s="87">
        <v>0.15</v>
      </c>
      <c r="J34" s="86">
        <f>ROUND(((SUM(BF128:BF205))*I34),  2)</f>
        <v>0</v>
      </c>
      <c r="L34" s="25"/>
    </row>
    <row r="35" spans="2:12" s="1" customFormat="1" ht="14.45" hidden="1" customHeight="1">
      <c r="B35" s="25"/>
      <c r="E35" s="22" t="s">
        <v>35</v>
      </c>
      <c r="F35" s="86">
        <f>ROUND((SUM(BG128:BG205)),  2)</f>
        <v>0</v>
      </c>
      <c r="I35" s="87">
        <v>0.21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86">
        <f>ROUND((SUM(BH128:BH205)),  2)</f>
        <v>0</v>
      </c>
      <c r="I36" s="87">
        <v>0.15</v>
      </c>
      <c r="J36" s="86">
        <f>0</f>
        <v>0</v>
      </c>
      <c r="L36" s="25"/>
    </row>
    <row r="37" spans="2:12" s="1" customFormat="1" ht="14.45" hidden="1" customHeight="1">
      <c r="B37" s="25"/>
      <c r="E37" s="22" t="s">
        <v>37</v>
      </c>
      <c r="F37" s="86">
        <f>ROUND((SUM(BI128:BI205)),  2)</f>
        <v>0</v>
      </c>
      <c r="I37" s="87">
        <v>0</v>
      </c>
      <c r="J37" s="86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38</v>
      </c>
      <c r="E39" s="50"/>
      <c r="F39" s="50"/>
      <c r="G39" s="90" t="s">
        <v>39</v>
      </c>
      <c r="H39" s="91" t="s">
        <v>40</v>
      </c>
      <c r="I39" s="50"/>
      <c r="J39" s="92">
        <f>SUM(J30:J37)</f>
        <v>0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41</v>
      </c>
      <c r="E50" s="35"/>
      <c r="F50" s="35"/>
      <c r="G50" s="34" t="s">
        <v>42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43</v>
      </c>
      <c r="E61" s="27"/>
      <c r="F61" s="94" t="s">
        <v>44</v>
      </c>
      <c r="G61" s="36" t="s">
        <v>43</v>
      </c>
      <c r="H61" s="27"/>
      <c r="I61" s="27"/>
      <c r="J61" s="95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45</v>
      </c>
      <c r="E65" s="35"/>
      <c r="F65" s="35"/>
      <c r="G65" s="34" t="s">
        <v>46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43</v>
      </c>
      <c r="E76" s="27"/>
      <c r="F76" s="94" t="s">
        <v>44</v>
      </c>
      <c r="G76" s="36" t="s">
        <v>43</v>
      </c>
      <c r="H76" s="27"/>
      <c r="I76" s="27"/>
      <c r="J76" s="95" t="s">
        <v>44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121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93" t="str">
        <f>E7</f>
        <v>Hradec Králové ON - oprava (střešního pláště, ZTI, výplně otvorů)</v>
      </c>
      <c r="F85" s="194"/>
      <c r="G85" s="194"/>
      <c r="H85" s="194"/>
      <c r="L85" s="25"/>
    </row>
    <row r="86" spans="2:47" s="1" customFormat="1" ht="12" customHeight="1">
      <c r="B86" s="25"/>
      <c r="C86" s="22" t="s">
        <v>119</v>
      </c>
      <c r="L86" s="25"/>
    </row>
    <row r="87" spans="2:47" s="1" customFormat="1" ht="16.5" customHeight="1">
      <c r="B87" s="25"/>
      <c r="E87" s="175" t="str">
        <f>E9</f>
        <v>02 - kanalizace</v>
      </c>
      <c r="F87" s="192"/>
      <c r="G87" s="192"/>
      <c r="H87" s="192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 </v>
      </c>
      <c r="I89" s="22" t="s">
        <v>19</v>
      </c>
      <c r="J89" s="45">
        <f>IF(J12="","",J12)</f>
        <v>43913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122</v>
      </c>
      <c r="D94" s="88"/>
      <c r="E94" s="88"/>
      <c r="F94" s="88"/>
      <c r="G94" s="88"/>
      <c r="H94" s="88"/>
      <c r="I94" s="88"/>
      <c r="J94" s="97" t="s">
        <v>123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124</v>
      </c>
      <c r="J96" s="59">
        <f>J128</f>
        <v>0</v>
      </c>
      <c r="L96" s="25"/>
      <c r="AU96" s="13" t="s">
        <v>125</v>
      </c>
    </row>
    <row r="97" spans="2:12" s="8" customFormat="1" ht="24.95" customHeight="1">
      <c r="B97" s="99"/>
      <c r="D97" s="100" t="s">
        <v>178</v>
      </c>
      <c r="E97" s="101"/>
      <c r="F97" s="101"/>
      <c r="G97" s="101"/>
      <c r="H97" s="101"/>
      <c r="I97" s="101"/>
      <c r="J97" s="102">
        <f>J129</f>
        <v>0</v>
      </c>
      <c r="L97" s="99"/>
    </row>
    <row r="98" spans="2:12" s="9" customFormat="1" ht="19.899999999999999" customHeight="1">
      <c r="B98" s="103"/>
      <c r="D98" s="104" t="s">
        <v>179</v>
      </c>
      <c r="E98" s="105"/>
      <c r="F98" s="105"/>
      <c r="G98" s="105"/>
      <c r="H98" s="105"/>
      <c r="I98" s="105"/>
      <c r="J98" s="106">
        <f>J130</f>
        <v>0</v>
      </c>
      <c r="L98" s="103"/>
    </row>
    <row r="99" spans="2:12" s="9" customFormat="1" ht="19.899999999999999" customHeight="1">
      <c r="B99" s="103"/>
      <c r="D99" s="104" t="s">
        <v>180</v>
      </c>
      <c r="E99" s="105"/>
      <c r="F99" s="105"/>
      <c r="G99" s="105"/>
      <c r="H99" s="105"/>
      <c r="I99" s="105"/>
      <c r="J99" s="106">
        <f>J150</f>
        <v>0</v>
      </c>
      <c r="L99" s="103"/>
    </row>
    <row r="100" spans="2:12" s="9" customFormat="1" ht="19.899999999999999" customHeight="1">
      <c r="B100" s="103"/>
      <c r="D100" s="104" t="s">
        <v>181</v>
      </c>
      <c r="E100" s="105"/>
      <c r="F100" s="105"/>
      <c r="G100" s="105"/>
      <c r="H100" s="105"/>
      <c r="I100" s="105"/>
      <c r="J100" s="106">
        <f>J155</f>
        <v>0</v>
      </c>
      <c r="L100" s="103"/>
    </row>
    <row r="101" spans="2:12" s="9" customFormat="1" ht="19.899999999999999" customHeight="1">
      <c r="B101" s="103"/>
      <c r="D101" s="104" t="s">
        <v>182</v>
      </c>
      <c r="E101" s="105"/>
      <c r="F101" s="105"/>
      <c r="G101" s="105"/>
      <c r="H101" s="105"/>
      <c r="I101" s="105"/>
      <c r="J101" s="106">
        <f>J157</f>
        <v>0</v>
      </c>
      <c r="L101" s="103"/>
    </row>
    <row r="102" spans="2:12" s="9" customFormat="1" ht="19.899999999999999" customHeight="1">
      <c r="B102" s="103"/>
      <c r="D102" s="104" t="s">
        <v>183</v>
      </c>
      <c r="E102" s="105"/>
      <c r="F102" s="105"/>
      <c r="G102" s="105"/>
      <c r="H102" s="105"/>
      <c r="I102" s="105"/>
      <c r="J102" s="106">
        <f>J160</f>
        <v>0</v>
      </c>
      <c r="L102" s="103"/>
    </row>
    <row r="103" spans="2:12" s="9" customFormat="1" ht="19.899999999999999" customHeight="1">
      <c r="B103" s="103"/>
      <c r="D103" s="104" t="s">
        <v>184</v>
      </c>
      <c r="E103" s="105"/>
      <c r="F103" s="105"/>
      <c r="G103" s="105"/>
      <c r="H103" s="105"/>
      <c r="I103" s="105"/>
      <c r="J103" s="106">
        <f>J168</f>
        <v>0</v>
      </c>
      <c r="L103" s="103"/>
    </row>
    <row r="104" spans="2:12" s="9" customFormat="1" ht="19.899999999999999" customHeight="1">
      <c r="B104" s="103"/>
      <c r="D104" s="104" t="s">
        <v>185</v>
      </c>
      <c r="E104" s="105"/>
      <c r="F104" s="105"/>
      <c r="G104" s="105"/>
      <c r="H104" s="105"/>
      <c r="I104" s="105"/>
      <c r="J104" s="106">
        <f>J177</f>
        <v>0</v>
      </c>
      <c r="L104" s="103"/>
    </row>
    <row r="105" spans="2:12" s="9" customFormat="1" ht="19.899999999999999" customHeight="1">
      <c r="B105" s="103"/>
      <c r="D105" s="104" t="s">
        <v>186</v>
      </c>
      <c r="E105" s="105"/>
      <c r="F105" s="105"/>
      <c r="G105" s="105"/>
      <c r="H105" s="105"/>
      <c r="I105" s="105"/>
      <c r="J105" s="106">
        <f>J179</f>
        <v>0</v>
      </c>
      <c r="L105" s="103"/>
    </row>
    <row r="106" spans="2:12" s="9" customFormat="1" ht="19.899999999999999" customHeight="1">
      <c r="B106" s="103"/>
      <c r="D106" s="104" t="s">
        <v>187</v>
      </c>
      <c r="E106" s="105"/>
      <c r="F106" s="105"/>
      <c r="G106" s="105"/>
      <c r="H106" s="105"/>
      <c r="I106" s="105"/>
      <c r="J106" s="106">
        <f>J180</f>
        <v>0</v>
      </c>
      <c r="L106" s="103"/>
    </row>
    <row r="107" spans="2:12" s="9" customFormat="1" ht="19.899999999999999" customHeight="1">
      <c r="B107" s="103"/>
      <c r="D107" s="104" t="s">
        <v>188</v>
      </c>
      <c r="E107" s="105"/>
      <c r="F107" s="105"/>
      <c r="G107" s="105"/>
      <c r="H107" s="105"/>
      <c r="I107" s="105"/>
      <c r="J107" s="106">
        <f>J185</f>
        <v>0</v>
      </c>
      <c r="L107" s="103"/>
    </row>
    <row r="108" spans="2:12" s="9" customFormat="1" ht="19.899999999999999" customHeight="1">
      <c r="B108" s="103"/>
      <c r="D108" s="104" t="s">
        <v>189</v>
      </c>
      <c r="E108" s="105"/>
      <c r="F108" s="105"/>
      <c r="G108" s="105"/>
      <c r="H108" s="105"/>
      <c r="I108" s="105"/>
      <c r="J108" s="106">
        <f>J203</f>
        <v>0</v>
      </c>
      <c r="L108" s="103"/>
    </row>
    <row r="109" spans="2:12" s="1" customFormat="1" ht="21.75" customHeight="1">
      <c r="B109" s="25"/>
      <c r="L109" s="25"/>
    </row>
    <row r="110" spans="2:12" s="1" customFormat="1" ht="6.95" customHeight="1"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25"/>
    </row>
    <row r="114" spans="2:63" s="1" customFormat="1" ht="6.95" customHeight="1"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25"/>
    </row>
    <row r="115" spans="2:63" s="1" customFormat="1" ht="24.95" customHeight="1">
      <c r="B115" s="25"/>
      <c r="C115" s="17" t="s">
        <v>128</v>
      </c>
      <c r="L115" s="25"/>
    </row>
    <row r="116" spans="2:63" s="1" customFormat="1" ht="6.95" customHeight="1">
      <c r="B116" s="25"/>
      <c r="L116" s="25"/>
    </row>
    <row r="117" spans="2:63" s="1" customFormat="1" ht="12" customHeight="1">
      <c r="B117" s="25"/>
      <c r="C117" s="22" t="s">
        <v>14</v>
      </c>
      <c r="L117" s="25"/>
    </row>
    <row r="118" spans="2:63" s="1" customFormat="1" ht="16.5" customHeight="1">
      <c r="B118" s="25"/>
      <c r="E118" s="193" t="str">
        <f>E7</f>
        <v>Hradec Králové ON - oprava (střešního pláště, ZTI, výplně otvorů)</v>
      </c>
      <c r="F118" s="194"/>
      <c r="G118" s="194"/>
      <c r="H118" s="194"/>
      <c r="L118" s="25"/>
    </row>
    <row r="119" spans="2:63" s="1" customFormat="1" ht="12" customHeight="1">
      <c r="B119" s="25"/>
      <c r="C119" s="22" t="s">
        <v>119</v>
      </c>
      <c r="L119" s="25"/>
    </row>
    <row r="120" spans="2:63" s="1" customFormat="1" ht="16.5" customHeight="1">
      <c r="B120" s="25"/>
      <c r="E120" s="175" t="str">
        <f>E9</f>
        <v>02 - kanalizace</v>
      </c>
      <c r="F120" s="192"/>
      <c r="G120" s="192"/>
      <c r="H120" s="192"/>
      <c r="L120" s="25"/>
    </row>
    <row r="121" spans="2:63" s="1" customFormat="1" ht="6.95" customHeight="1">
      <c r="B121" s="25"/>
      <c r="L121" s="25"/>
    </row>
    <row r="122" spans="2:63" s="1" customFormat="1" ht="12" customHeight="1">
      <c r="B122" s="25"/>
      <c r="C122" s="22" t="s">
        <v>17</v>
      </c>
      <c r="F122" s="20" t="str">
        <f>F12</f>
        <v xml:space="preserve"> </v>
      </c>
      <c r="I122" s="22" t="s">
        <v>19</v>
      </c>
      <c r="J122" s="45">
        <f>IF(J12="","",J12)</f>
        <v>43913</v>
      </c>
      <c r="L122" s="25"/>
    </row>
    <row r="123" spans="2:63" s="1" customFormat="1" ht="6.95" customHeight="1">
      <c r="B123" s="25"/>
      <c r="L123" s="25"/>
    </row>
    <row r="124" spans="2:63" s="1" customFormat="1" ht="15.2" customHeight="1">
      <c r="B124" s="25"/>
      <c r="C124" s="22" t="s">
        <v>20</v>
      </c>
      <c r="F124" s="20" t="str">
        <f>E15</f>
        <v xml:space="preserve"> </v>
      </c>
      <c r="I124" s="22" t="s">
        <v>24</v>
      </c>
      <c r="J124" s="23" t="str">
        <f>E21</f>
        <v xml:space="preserve"> </v>
      </c>
      <c r="L124" s="25"/>
    </row>
    <row r="125" spans="2:63" s="1" customFormat="1" ht="15.2" customHeight="1">
      <c r="B125" s="25"/>
      <c r="C125" s="22" t="s">
        <v>23</v>
      </c>
      <c r="F125" s="20" t="str">
        <f>IF(E18="","",E18)</f>
        <v xml:space="preserve"> </v>
      </c>
      <c r="I125" s="22" t="s">
        <v>26</v>
      </c>
      <c r="J125" s="23" t="str">
        <f>E24</f>
        <v xml:space="preserve"> </v>
      </c>
      <c r="L125" s="25"/>
    </row>
    <row r="126" spans="2:63" s="1" customFormat="1" ht="10.35" customHeight="1">
      <c r="B126" s="25"/>
      <c r="L126" s="25"/>
    </row>
    <row r="127" spans="2:63" s="10" customFormat="1" ht="29.25" customHeight="1">
      <c r="B127" s="107"/>
      <c r="C127" s="108" t="s">
        <v>129</v>
      </c>
      <c r="D127" s="109" t="s">
        <v>53</v>
      </c>
      <c r="E127" s="109" t="s">
        <v>49</v>
      </c>
      <c r="F127" s="109" t="s">
        <v>50</v>
      </c>
      <c r="G127" s="109" t="s">
        <v>130</v>
      </c>
      <c r="H127" s="109" t="s">
        <v>131</v>
      </c>
      <c r="I127" s="109" t="s">
        <v>132</v>
      </c>
      <c r="J127" s="110" t="s">
        <v>123</v>
      </c>
      <c r="K127" s="111" t="s">
        <v>133</v>
      </c>
      <c r="L127" s="107"/>
      <c r="M127" s="52" t="s">
        <v>1</v>
      </c>
      <c r="N127" s="53" t="s">
        <v>32</v>
      </c>
      <c r="O127" s="53" t="s">
        <v>134</v>
      </c>
      <c r="P127" s="53" t="s">
        <v>135</v>
      </c>
      <c r="Q127" s="53" t="s">
        <v>136</v>
      </c>
      <c r="R127" s="53" t="s">
        <v>137</v>
      </c>
      <c r="S127" s="53" t="s">
        <v>138</v>
      </c>
      <c r="T127" s="54" t="s">
        <v>139</v>
      </c>
    </row>
    <row r="128" spans="2:63" s="1" customFormat="1" ht="22.9" customHeight="1">
      <c r="B128" s="25"/>
      <c r="C128" s="57" t="s">
        <v>140</v>
      </c>
      <c r="J128" s="112">
        <f>BK128</f>
        <v>0</v>
      </c>
      <c r="L128" s="25"/>
      <c r="M128" s="55"/>
      <c r="N128" s="46"/>
      <c r="O128" s="46"/>
      <c r="P128" s="113">
        <f>P129</f>
        <v>0</v>
      </c>
      <c r="Q128" s="46"/>
      <c r="R128" s="113">
        <f>R129</f>
        <v>260.41098000000028</v>
      </c>
      <c r="S128" s="46"/>
      <c r="T128" s="114">
        <f>T129</f>
        <v>0</v>
      </c>
      <c r="AT128" s="13" t="s">
        <v>67</v>
      </c>
      <c r="AU128" s="13" t="s">
        <v>125</v>
      </c>
      <c r="BK128" s="115">
        <f>BK129</f>
        <v>0</v>
      </c>
    </row>
    <row r="129" spans="2:65" s="11" customFormat="1" ht="25.9" customHeight="1">
      <c r="B129" s="116"/>
      <c r="D129" s="117" t="s">
        <v>67</v>
      </c>
      <c r="E129" s="118" t="s">
        <v>190</v>
      </c>
      <c r="F129" s="118" t="s">
        <v>191</v>
      </c>
      <c r="J129" s="119">
        <f>BK129</f>
        <v>0</v>
      </c>
      <c r="L129" s="116"/>
      <c r="M129" s="120"/>
      <c r="N129" s="121"/>
      <c r="O129" s="121"/>
      <c r="P129" s="122">
        <f>P130+P150+P155+P157+P160+P168+P177+P179+P180+P185+P203</f>
        <v>0</v>
      </c>
      <c r="Q129" s="121"/>
      <c r="R129" s="122">
        <f>R130+R150+R155+R157+R160+R168+R177+R179+R180+R185+R203</f>
        <v>260.41098000000028</v>
      </c>
      <c r="S129" s="121"/>
      <c r="T129" s="123">
        <f>T130+T150+T155+T157+T160+T168+T177+T179+T180+T185+T203</f>
        <v>0</v>
      </c>
      <c r="AR129" s="117" t="s">
        <v>76</v>
      </c>
      <c r="AT129" s="124" t="s">
        <v>67</v>
      </c>
      <c r="AU129" s="124" t="s">
        <v>68</v>
      </c>
      <c r="AY129" s="117" t="s">
        <v>143</v>
      </c>
      <c r="BK129" s="125">
        <f>BK130+BK150+BK155+BK157+BK160+BK168+BK177+BK179+BK180+BK185+BK203</f>
        <v>0</v>
      </c>
    </row>
    <row r="130" spans="2:65" s="11" customFormat="1" ht="22.9" customHeight="1">
      <c r="B130" s="116"/>
      <c r="D130" s="117" t="s">
        <v>67</v>
      </c>
      <c r="E130" s="126" t="s">
        <v>76</v>
      </c>
      <c r="F130" s="126" t="s">
        <v>192</v>
      </c>
      <c r="J130" s="127">
        <f>BK130</f>
        <v>0</v>
      </c>
      <c r="L130" s="116"/>
      <c r="M130" s="120"/>
      <c r="N130" s="121"/>
      <c r="O130" s="121"/>
      <c r="P130" s="122">
        <f>SUM(P131:P149)</f>
        <v>0</v>
      </c>
      <c r="Q130" s="121"/>
      <c r="R130" s="122">
        <f>SUM(R131:R149)</f>
        <v>85.107840000000053</v>
      </c>
      <c r="S130" s="121"/>
      <c r="T130" s="123">
        <f>SUM(T131:T149)</f>
        <v>0</v>
      </c>
      <c r="AR130" s="117" t="s">
        <v>76</v>
      </c>
      <c r="AT130" s="124" t="s">
        <v>67</v>
      </c>
      <c r="AU130" s="124" t="s">
        <v>76</v>
      </c>
      <c r="AY130" s="117" t="s">
        <v>143</v>
      </c>
      <c r="BK130" s="125">
        <f>SUM(BK131:BK149)</f>
        <v>0</v>
      </c>
    </row>
    <row r="131" spans="2:65" s="1" customFormat="1" ht="24" customHeight="1">
      <c r="B131" s="128"/>
      <c r="C131" s="129" t="s">
        <v>76</v>
      </c>
      <c r="D131" s="129" t="s">
        <v>146</v>
      </c>
      <c r="E131" s="130" t="s">
        <v>193</v>
      </c>
      <c r="F131" s="131" t="s">
        <v>194</v>
      </c>
      <c r="G131" s="132" t="s">
        <v>195</v>
      </c>
      <c r="H131" s="133">
        <v>42</v>
      </c>
      <c r="I131" s="134">
        <v>0</v>
      </c>
      <c r="J131" s="134">
        <f t="shared" ref="J131:J149" si="0">ROUND(I131*H131,2)</f>
        <v>0</v>
      </c>
      <c r="K131" s="131" t="s">
        <v>1</v>
      </c>
      <c r="L131" s="25"/>
      <c r="M131" s="135" t="s">
        <v>1</v>
      </c>
      <c r="N131" s="136" t="s">
        <v>33</v>
      </c>
      <c r="O131" s="137">
        <v>0</v>
      </c>
      <c r="P131" s="137">
        <f t="shared" ref="P131:P149" si="1">O131*H131</f>
        <v>0</v>
      </c>
      <c r="Q131" s="137">
        <v>6.1999999999999998E-3</v>
      </c>
      <c r="R131" s="137">
        <f t="shared" ref="R131:R149" si="2">Q131*H131</f>
        <v>0.26039999999999996</v>
      </c>
      <c r="S131" s="137">
        <v>0</v>
      </c>
      <c r="T131" s="138">
        <f t="shared" ref="T131:T149" si="3">S131*H131</f>
        <v>0</v>
      </c>
      <c r="AR131" s="139" t="s">
        <v>151</v>
      </c>
      <c r="AT131" s="139" t="s">
        <v>146</v>
      </c>
      <c r="AU131" s="139" t="s">
        <v>78</v>
      </c>
      <c r="AY131" s="13" t="s">
        <v>143</v>
      </c>
      <c r="BE131" s="140">
        <f t="shared" ref="BE131:BE149" si="4">IF(N131="základní",J131,0)</f>
        <v>0</v>
      </c>
      <c r="BF131" s="140">
        <f t="shared" ref="BF131:BF149" si="5">IF(N131="snížená",J131,0)</f>
        <v>0</v>
      </c>
      <c r="BG131" s="140">
        <f t="shared" ref="BG131:BG149" si="6">IF(N131="zákl. přenesená",J131,0)</f>
        <v>0</v>
      </c>
      <c r="BH131" s="140">
        <f t="shared" ref="BH131:BH149" si="7">IF(N131="sníž. přenesená",J131,0)</f>
        <v>0</v>
      </c>
      <c r="BI131" s="140">
        <f t="shared" ref="BI131:BI149" si="8">IF(N131="nulová",J131,0)</f>
        <v>0</v>
      </c>
      <c r="BJ131" s="13" t="s">
        <v>76</v>
      </c>
      <c r="BK131" s="140">
        <f t="shared" ref="BK131:BK149" si="9">ROUND(I131*H131,2)</f>
        <v>0</v>
      </c>
      <c r="BL131" s="13" t="s">
        <v>151</v>
      </c>
      <c r="BM131" s="139" t="s">
        <v>78</v>
      </c>
    </row>
    <row r="132" spans="2:65" s="1" customFormat="1" ht="24" customHeight="1">
      <c r="B132" s="128"/>
      <c r="C132" s="129" t="s">
        <v>78</v>
      </c>
      <c r="D132" s="129" t="s">
        <v>146</v>
      </c>
      <c r="E132" s="130" t="s">
        <v>196</v>
      </c>
      <c r="F132" s="131" t="s">
        <v>197</v>
      </c>
      <c r="G132" s="132" t="s">
        <v>195</v>
      </c>
      <c r="H132" s="133">
        <v>148.80000000000001</v>
      </c>
      <c r="I132" s="134">
        <v>0</v>
      </c>
      <c r="J132" s="134">
        <f t="shared" si="0"/>
        <v>0</v>
      </c>
      <c r="K132" s="131" t="s">
        <v>1</v>
      </c>
      <c r="L132" s="25"/>
      <c r="M132" s="135" t="s">
        <v>1</v>
      </c>
      <c r="N132" s="136" t="s">
        <v>33</v>
      </c>
      <c r="O132" s="137">
        <v>0</v>
      </c>
      <c r="P132" s="137">
        <f t="shared" si="1"/>
        <v>0</v>
      </c>
      <c r="Q132" s="137">
        <v>7.7516129032258099E-3</v>
      </c>
      <c r="R132" s="137">
        <f t="shared" si="2"/>
        <v>1.1534400000000007</v>
      </c>
      <c r="S132" s="137">
        <v>0</v>
      </c>
      <c r="T132" s="138">
        <f t="shared" si="3"/>
        <v>0</v>
      </c>
      <c r="AR132" s="139" t="s">
        <v>151</v>
      </c>
      <c r="AT132" s="139" t="s">
        <v>146</v>
      </c>
      <c r="AU132" s="139" t="s">
        <v>78</v>
      </c>
      <c r="AY132" s="13" t="s">
        <v>143</v>
      </c>
      <c r="BE132" s="140">
        <f t="shared" si="4"/>
        <v>0</v>
      </c>
      <c r="BF132" s="140">
        <f t="shared" si="5"/>
        <v>0</v>
      </c>
      <c r="BG132" s="140">
        <f t="shared" si="6"/>
        <v>0</v>
      </c>
      <c r="BH132" s="140">
        <f t="shared" si="7"/>
        <v>0</v>
      </c>
      <c r="BI132" s="140">
        <f t="shared" si="8"/>
        <v>0</v>
      </c>
      <c r="BJ132" s="13" t="s">
        <v>76</v>
      </c>
      <c r="BK132" s="140">
        <f t="shared" si="9"/>
        <v>0</v>
      </c>
      <c r="BL132" s="13" t="s">
        <v>151</v>
      </c>
      <c r="BM132" s="139" t="s">
        <v>151</v>
      </c>
    </row>
    <row r="133" spans="2:65" s="1" customFormat="1" ht="24" customHeight="1">
      <c r="B133" s="128"/>
      <c r="C133" s="129" t="s">
        <v>152</v>
      </c>
      <c r="D133" s="129" t="s">
        <v>146</v>
      </c>
      <c r="E133" s="130" t="s">
        <v>198</v>
      </c>
      <c r="F133" s="131" t="s">
        <v>199</v>
      </c>
      <c r="G133" s="132" t="s">
        <v>200</v>
      </c>
      <c r="H133" s="133">
        <v>46.8</v>
      </c>
      <c r="I133" s="134">
        <v>0</v>
      </c>
      <c r="J133" s="134">
        <f t="shared" si="0"/>
        <v>0</v>
      </c>
      <c r="K133" s="131" t="s">
        <v>1</v>
      </c>
      <c r="L133" s="25"/>
      <c r="M133" s="135" t="s">
        <v>1</v>
      </c>
      <c r="N133" s="136" t="s">
        <v>33</v>
      </c>
      <c r="O133" s="137">
        <v>0</v>
      </c>
      <c r="P133" s="137">
        <f t="shared" si="1"/>
        <v>0</v>
      </c>
      <c r="Q133" s="137">
        <v>0</v>
      </c>
      <c r="R133" s="137">
        <f t="shared" si="2"/>
        <v>0</v>
      </c>
      <c r="S133" s="137">
        <v>0</v>
      </c>
      <c r="T133" s="138">
        <f t="shared" si="3"/>
        <v>0</v>
      </c>
      <c r="AR133" s="139" t="s">
        <v>151</v>
      </c>
      <c r="AT133" s="139" t="s">
        <v>146</v>
      </c>
      <c r="AU133" s="139" t="s">
        <v>78</v>
      </c>
      <c r="AY133" s="13" t="s">
        <v>143</v>
      </c>
      <c r="BE133" s="140">
        <f t="shared" si="4"/>
        <v>0</v>
      </c>
      <c r="BF133" s="140">
        <f t="shared" si="5"/>
        <v>0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3" t="s">
        <v>76</v>
      </c>
      <c r="BK133" s="140">
        <f t="shared" si="9"/>
        <v>0</v>
      </c>
      <c r="BL133" s="13" t="s">
        <v>151</v>
      </c>
      <c r="BM133" s="139" t="s">
        <v>154</v>
      </c>
    </row>
    <row r="134" spans="2:65" s="1" customFormat="1" ht="24" customHeight="1">
      <c r="B134" s="128"/>
      <c r="C134" s="129" t="s">
        <v>151</v>
      </c>
      <c r="D134" s="129" t="s">
        <v>146</v>
      </c>
      <c r="E134" s="130" t="s">
        <v>201</v>
      </c>
      <c r="F134" s="131" t="s">
        <v>202</v>
      </c>
      <c r="G134" s="132" t="s">
        <v>200</v>
      </c>
      <c r="H134" s="133">
        <v>76.8</v>
      </c>
      <c r="I134" s="134">
        <v>0</v>
      </c>
      <c r="J134" s="134">
        <f t="shared" si="0"/>
        <v>0</v>
      </c>
      <c r="K134" s="131" t="s">
        <v>1</v>
      </c>
      <c r="L134" s="25"/>
      <c r="M134" s="135" t="s">
        <v>1</v>
      </c>
      <c r="N134" s="136" t="s">
        <v>33</v>
      </c>
      <c r="O134" s="137">
        <v>0</v>
      </c>
      <c r="P134" s="137">
        <f t="shared" si="1"/>
        <v>0</v>
      </c>
      <c r="Q134" s="137">
        <v>0</v>
      </c>
      <c r="R134" s="137">
        <f t="shared" si="2"/>
        <v>0</v>
      </c>
      <c r="S134" s="137">
        <v>0</v>
      </c>
      <c r="T134" s="138">
        <f t="shared" si="3"/>
        <v>0</v>
      </c>
      <c r="AR134" s="139" t="s">
        <v>151</v>
      </c>
      <c r="AT134" s="139" t="s">
        <v>146</v>
      </c>
      <c r="AU134" s="139" t="s">
        <v>78</v>
      </c>
      <c r="AY134" s="13" t="s">
        <v>143</v>
      </c>
      <c r="BE134" s="140">
        <f t="shared" si="4"/>
        <v>0</v>
      </c>
      <c r="BF134" s="140">
        <f t="shared" si="5"/>
        <v>0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3" t="s">
        <v>76</v>
      </c>
      <c r="BK134" s="140">
        <f t="shared" si="9"/>
        <v>0</v>
      </c>
      <c r="BL134" s="13" t="s">
        <v>151</v>
      </c>
      <c r="BM134" s="139" t="s">
        <v>156</v>
      </c>
    </row>
    <row r="135" spans="2:65" s="1" customFormat="1" ht="24" customHeight="1">
      <c r="B135" s="128"/>
      <c r="C135" s="129" t="s">
        <v>157</v>
      </c>
      <c r="D135" s="129" t="s">
        <v>146</v>
      </c>
      <c r="E135" s="130" t="s">
        <v>203</v>
      </c>
      <c r="F135" s="131" t="s">
        <v>204</v>
      </c>
      <c r="G135" s="132" t="s">
        <v>200</v>
      </c>
      <c r="H135" s="133">
        <v>106.8</v>
      </c>
      <c r="I135" s="134">
        <v>0</v>
      </c>
      <c r="J135" s="134">
        <f t="shared" si="0"/>
        <v>0</v>
      </c>
      <c r="K135" s="131" t="s">
        <v>1</v>
      </c>
      <c r="L135" s="25"/>
      <c r="M135" s="135" t="s">
        <v>1</v>
      </c>
      <c r="N135" s="136" t="s">
        <v>33</v>
      </c>
      <c r="O135" s="137">
        <v>0</v>
      </c>
      <c r="P135" s="137">
        <f t="shared" si="1"/>
        <v>0</v>
      </c>
      <c r="Q135" s="137">
        <v>0</v>
      </c>
      <c r="R135" s="137">
        <f t="shared" si="2"/>
        <v>0</v>
      </c>
      <c r="S135" s="137">
        <v>0</v>
      </c>
      <c r="T135" s="138">
        <f t="shared" si="3"/>
        <v>0</v>
      </c>
      <c r="AR135" s="139" t="s">
        <v>151</v>
      </c>
      <c r="AT135" s="139" t="s">
        <v>146</v>
      </c>
      <c r="AU135" s="139" t="s">
        <v>78</v>
      </c>
      <c r="AY135" s="13" t="s">
        <v>143</v>
      </c>
      <c r="BE135" s="140">
        <f t="shared" si="4"/>
        <v>0</v>
      </c>
      <c r="BF135" s="140">
        <f t="shared" si="5"/>
        <v>0</v>
      </c>
      <c r="BG135" s="140">
        <f t="shared" si="6"/>
        <v>0</v>
      </c>
      <c r="BH135" s="140">
        <f t="shared" si="7"/>
        <v>0</v>
      </c>
      <c r="BI135" s="140">
        <f t="shared" si="8"/>
        <v>0</v>
      </c>
      <c r="BJ135" s="13" t="s">
        <v>76</v>
      </c>
      <c r="BK135" s="140">
        <f t="shared" si="9"/>
        <v>0</v>
      </c>
      <c r="BL135" s="13" t="s">
        <v>151</v>
      </c>
      <c r="BM135" s="139" t="s">
        <v>103</v>
      </c>
    </row>
    <row r="136" spans="2:65" s="1" customFormat="1" ht="24" customHeight="1">
      <c r="B136" s="128"/>
      <c r="C136" s="129" t="s">
        <v>154</v>
      </c>
      <c r="D136" s="129" t="s">
        <v>146</v>
      </c>
      <c r="E136" s="130" t="s">
        <v>205</v>
      </c>
      <c r="F136" s="131" t="s">
        <v>206</v>
      </c>
      <c r="G136" s="132" t="s">
        <v>200</v>
      </c>
      <c r="H136" s="133">
        <v>54</v>
      </c>
      <c r="I136" s="134">
        <v>0</v>
      </c>
      <c r="J136" s="134">
        <f t="shared" si="0"/>
        <v>0</v>
      </c>
      <c r="K136" s="131" t="s">
        <v>1</v>
      </c>
      <c r="L136" s="25"/>
      <c r="M136" s="135" t="s">
        <v>1</v>
      </c>
      <c r="N136" s="136" t="s">
        <v>33</v>
      </c>
      <c r="O136" s="137">
        <v>0</v>
      </c>
      <c r="P136" s="137">
        <f t="shared" si="1"/>
        <v>0</v>
      </c>
      <c r="Q136" s="137">
        <v>0</v>
      </c>
      <c r="R136" s="137">
        <f t="shared" si="2"/>
        <v>0</v>
      </c>
      <c r="S136" s="137">
        <v>0</v>
      </c>
      <c r="T136" s="138">
        <f t="shared" si="3"/>
        <v>0</v>
      </c>
      <c r="AR136" s="139" t="s">
        <v>151</v>
      </c>
      <c r="AT136" s="139" t="s">
        <v>146</v>
      </c>
      <c r="AU136" s="139" t="s">
        <v>78</v>
      </c>
      <c r="AY136" s="13" t="s">
        <v>143</v>
      </c>
      <c r="BE136" s="140">
        <f t="shared" si="4"/>
        <v>0</v>
      </c>
      <c r="BF136" s="140">
        <f t="shared" si="5"/>
        <v>0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3" t="s">
        <v>76</v>
      </c>
      <c r="BK136" s="140">
        <f t="shared" si="9"/>
        <v>0</v>
      </c>
      <c r="BL136" s="13" t="s">
        <v>151</v>
      </c>
      <c r="BM136" s="139" t="s">
        <v>109</v>
      </c>
    </row>
    <row r="137" spans="2:65" s="1" customFormat="1" ht="24" customHeight="1">
      <c r="B137" s="128"/>
      <c r="C137" s="129" t="s">
        <v>160</v>
      </c>
      <c r="D137" s="129" t="s">
        <v>146</v>
      </c>
      <c r="E137" s="130" t="s">
        <v>207</v>
      </c>
      <c r="F137" s="131" t="s">
        <v>208</v>
      </c>
      <c r="G137" s="132" t="s">
        <v>200</v>
      </c>
      <c r="H137" s="133">
        <v>106.8</v>
      </c>
      <c r="I137" s="134">
        <v>0</v>
      </c>
      <c r="J137" s="134">
        <f t="shared" si="0"/>
        <v>0</v>
      </c>
      <c r="K137" s="131" t="s">
        <v>1</v>
      </c>
      <c r="L137" s="25"/>
      <c r="M137" s="135" t="s">
        <v>1</v>
      </c>
      <c r="N137" s="136" t="s">
        <v>33</v>
      </c>
      <c r="O137" s="137">
        <v>0</v>
      </c>
      <c r="P137" s="137">
        <f t="shared" si="1"/>
        <v>0</v>
      </c>
      <c r="Q137" s="137">
        <v>0</v>
      </c>
      <c r="R137" s="137">
        <f t="shared" si="2"/>
        <v>0</v>
      </c>
      <c r="S137" s="137">
        <v>0</v>
      </c>
      <c r="T137" s="138">
        <f t="shared" si="3"/>
        <v>0</v>
      </c>
      <c r="AR137" s="139" t="s">
        <v>151</v>
      </c>
      <c r="AT137" s="139" t="s">
        <v>146</v>
      </c>
      <c r="AU137" s="139" t="s">
        <v>78</v>
      </c>
      <c r="AY137" s="13" t="s">
        <v>143</v>
      </c>
      <c r="BE137" s="140">
        <f t="shared" si="4"/>
        <v>0</v>
      </c>
      <c r="BF137" s="140">
        <f t="shared" si="5"/>
        <v>0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3" t="s">
        <v>76</v>
      </c>
      <c r="BK137" s="140">
        <f t="shared" si="9"/>
        <v>0</v>
      </c>
      <c r="BL137" s="13" t="s">
        <v>151</v>
      </c>
      <c r="BM137" s="139" t="s">
        <v>115</v>
      </c>
    </row>
    <row r="138" spans="2:65" s="1" customFormat="1" ht="24" customHeight="1">
      <c r="B138" s="128"/>
      <c r="C138" s="129" t="s">
        <v>156</v>
      </c>
      <c r="D138" s="129" t="s">
        <v>146</v>
      </c>
      <c r="E138" s="130" t="s">
        <v>209</v>
      </c>
      <c r="F138" s="131" t="s">
        <v>210</v>
      </c>
      <c r="G138" s="132" t="s">
        <v>200</v>
      </c>
      <c r="H138" s="133">
        <v>106.8</v>
      </c>
      <c r="I138" s="134">
        <v>0</v>
      </c>
      <c r="J138" s="134">
        <f t="shared" si="0"/>
        <v>0</v>
      </c>
      <c r="K138" s="131" t="s">
        <v>1</v>
      </c>
      <c r="L138" s="25"/>
      <c r="M138" s="135" t="s">
        <v>1</v>
      </c>
      <c r="N138" s="136" t="s">
        <v>33</v>
      </c>
      <c r="O138" s="137">
        <v>0</v>
      </c>
      <c r="P138" s="137">
        <f t="shared" si="1"/>
        <v>0</v>
      </c>
      <c r="Q138" s="137">
        <v>0</v>
      </c>
      <c r="R138" s="137">
        <f t="shared" si="2"/>
        <v>0</v>
      </c>
      <c r="S138" s="137">
        <v>0</v>
      </c>
      <c r="T138" s="138">
        <f t="shared" si="3"/>
        <v>0</v>
      </c>
      <c r="AR138" s="139" t="s">
        <v>151</v>
      </c>
      <c r="AT138" s="139" t="s">
        <v>146</v>
      </c>
      <c r="AU138" s="139" t="s">
        <v>78</v>
      </c>
      <c r="AY138" s="13" t="s">
        <v>143</v>
      </c>
      <c r="BE138" s="140">
        <f t="shared" si="4"/>
        <v>0</v>
      </c>
      <c r="BF138" s="140">
        <f t="shared" si="5"/>
        <v>0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3" t="s">
        <v>76</v>
      </c>
      <c r="BK138" s="140">
        <f t="shared" si="9"/>
        <v>0</v>
      </c>
      <c r="BL138" s="13" t="s">
        <v>151</v>
      </c>
      <c r="BM138" s="139" t="s">
        <v>149</v>
      </c>
    </row>
    <row r="139" spans="2:65" s="1" customFormat="1" ht="24" customHeight="1">
      <c r="B139" s="128"/>
      <c r="C139" s="129" t="s">
        <v>13</v>
      </c>
      <c r="D139" s="129" t="s">
        <v>146</v>
      </c>
      <c r="E139" s="130" t="s">
        <v>211</v>
      </c>
      <c r="F139" s="131" t="s">
        <v>212</v>
      </c>
      <c r="G139" s="132" t="s">
        <v>200</v>
      </c>
      <c r="H139" s="133">
        <v>106.8</v>
      </c>
      <c r="I139" s="134">
        <v>0</v>
      </c>
      <c r="J139" s="134">
        <f t="shared" si="0"/>
        <v>0</v>
      </c>
      <c r="K139" s="131" t="s">
        <v>1</v>
      </c>
      <c r="L139" s="25"/>
      <c r="M139" s="135" t="s">
        <v>1</v>
      </c>
      <c r="N139" s="136" t="s">
        <v>33</v>
      </c>
      <c r="O139" s="137">
        <v>0</v>
      </c>
      <c r="P139" s="137">
        <f t="shared" si="1"/>
        <v>0</v>
      </c>
      <c r="Q139" s="137">
        <v>0</v>
      </c>
      <c r="R139" s="137">
        <f t="shared" si="2"/>
        <v>0</v>
      </c>
      <c r="S139" s="137">
        <v>0</v>
      </c>
      <c r="T139" s="138">
        <f t="shared" si="3"/>
        <v>0</v>
      </c>
      <c r="AR139" s="139" t="s">
        <v>151</v>
      </c>
      <c r="AT139" s="139" t="s">
        <v>146</v>
      </c>
      <c r="AU139" s="139" t="s">
        <v>78</v>
      </c>
      <c r="AY139" s="13" t="s">
        <v>143</v>
      </c>
      <c r="BE139" s="140">
        <f t="shared" si="4"/>
        <v>0</v>
      </c>
      <c r="BF139" s="140">
        <f t="shared" si="5"/>
        <v>0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3" t="s">
        <v>76</v>
      </c>
      <c r="BK139" s="140">
        <f t="shared" si="9"/>
        <v>0</v>
      </c>
      <c r="BL139" s="13" t="s">
        <v>151</v>
      </c>
      <c r="BM139" s="139" t="s">
        <v>164</v>
      </c>
    </row>
    <row r="140" spans="2:65" s="1" customFormat="1" ht="24" customHeight="1">
      <c r="B140" s="128"/>
      <c r="C140" s="129" t="s">
        <v>103</v>
      </c>
      <c r="D140" s="129" t="s">
        <v>146</v>
      </c>
      <c r="E140" s="130" t="s">
        <v>213</v>
      </c>
      <c r="F140" s="131" t="s">
        <v>214</v>
      </c>
      <c r="G140" s="132" t="s">
        <v>200</v>
      </c>
      <c r="H140" s="133">
        <v>76.8</v>
      </c>
      <c r="I140" s="134">
        <v>0</v>
      </c>
      <c r="J140" s="134">
        <f t="shared" si="0"/>
        <v>0</v>
      </c>
      <c r="K140" s="131" t="s">
        <v>1</v>
      </c>
      <c r="L140" s="25"/>
      <c r="M140" s="135" t="s">
        <v>1</v>
      </c>
      <c r="N140" s="136" t="s">
        <v>33</v>
      </c>
      <c r="O140" s="137">
        <v>0</v>
      </c>
      <c r="P140" s="137">
        <f t="shared" si="1"/>
        <v>0</v>
      </c>
      <c r="Q140" s="137">
        <v>0</v>
      </c>
      <c r="R140" s="137">
        <f t="shared" si="2"/>
        <v>0</v>
      </c>
      <c r="S140" s="137">
        <v>0</v>
      </c>
      <c r="T140" s="138">
        <f t="shared" si="3"/>
        <v>0</v>
      </c>
      <c r="AR140" s="139" t="s">
        <v>151</v>
      </c>
      <c r="AT140" s="139" t="s">
        <v>146</v>
      </c>
      <c r="AU140" s="139" t="s">
        <v>78</v>
      </c>
      <c r="AY140" s="13" t="s">
        <v>143</v>
      </c>
      <c r="BE140" s="140">
        <f t="shared" si="4"/>
        <v>0</v>
      </c>
      <c r="BF140" s="140">
        <f t="shared" si="5"/>
        <v>0</v>
      </c>
      <c r="BG140" s="140">
        <f t="shared" si="6"/>
        <v>0</v>
      </c>
      <c r="BH140" s="140">
        <f t="shared" si="7"/>
        <v>0</v>
      </c>
      <c r="BI140" s="140">
        <f t="shared" si="8"/>
        <v>0</v>
      </c>
      <c r="BJ140" s="13" t="s">
        <v>76</v>
      </c>
      <c r="BK140" s="140">
        <f t="shared" si="9"/>
        <v>0</v>
      </c>
      <c r="BL140" s="13" t="s">
        <v>151</v>
      </c>
      <c r="BM140" s="139" t="s">
        <v>166</v>
      </c>
    </row>
    <row r="141" spans="2:65" s="1" customFormat="1" ht="24" customHeight="1">
      <c r="B141" s="128"/>
      <c r="C141" s="129" t="s">
        <v>106</v>
      </c>
      <c r="D141" s="129" t="s">
        <v>146</v>
      </c>
      <c r="E141" s="130" t="s">
        <v>215</v>
      </c>
      <c r="F141" s="131" t="s">
        <v>216</v>
      </c>
      <c r="G141" s="132" t="s">
        <v>200</v>
      </c>
      <c r="H141" s="133">
        <v>765.6</v>
      </c>
      <c r="I141" s="134">
        <v>0</v>
      </c>
      <c r="J141" s="134">
        <f t="shared" si="0"/>
        <v>0</v>
      </c>
      <c r="K141" s="131" t="s">
        <v>1</v>
      </c>
      <c r="L141" s="25"/>
      <c r="M141" s="135" t="s">
        <v>1</v>
      </c>
      <c r="N141" s="136" t="s">
        <v>33</v>
      </c>
      <c r="O141" s="137">
        <v>0</v>
      </c>
      <c r="P141" s="137">
        <f t="shared" si="1"/>
        <v>0</v>
      </c>
      <c r="Q141" s="137">
        <v>0</v>
      </c>
      <c r="R141" s="137">
        <f t="shared" si="2"/>
        <v>0</v>
      </c>
      <c r="S141" s="137">
        <v>0</v>
      </c>
      <c r="T141" s="138">
        <f t="shared" si="3"/>
        <v>0</v>
      </c>
      <c r="AR141" s="139" t="s">
        <v>151</v>
      </c>
      <c r="AT141" s="139" t="s">
        <v>146</v>
      </c>
      <c r="AU141" s="139" t="s">
        <v>78</v>
      </c>
      <c r="AY141" s="13" t="s">
        <v>143</v>
      </c>
      <c r="BE141" s="140">
        <f t="shared" si="4"/>
        <v>0</v>
      </c>
      <c r="BF141" s="140">
        <f t="shared" si="5"/>
        <v>0</v>
      </c>
      <c r="BG141" s="140">
        <f t="shared" si="6"/>
        <v>0</v>
      </c>
      <c r="BH141" s="140">
        <f t="shared" si="7"/>
        <v>0</v>
      </c>
      <c r="BI141" s="140">
        <f t="shared" si="8"/>
        <v>0</v>
      </c>
      <c r="BJ141" s="13" t="s">
        <v>76</v>
      </c>
      <c r="BK141" s="140">
        <f t="shared" si="9"/>
        <v>0</v>
      </c>
      <c r="BL141" s="13" t="s">
        <v>151</v>
      </c>
      <c r="BM141" s="139" t="s">
        <v>168</v>
      </c>
    </row>
    <row r="142" spans="2:65" s="1" customFormat="1" ht="24" customHeight="1">
      <c r="B142" s="128"/>
      <c r="C142" s="129" t="s">
        <v>109</v>
      </c>
      <c r="D142" s="129" t="s">
        <v>146</v>
      </c>
      <c r="E142" s="130" t="s">
        <v>217</v>
      </c>
      <c r="F142" s="131" t="s">
        <v>218</v>
      </c>
      <c r="G142" s="132" t="s">
        <v>200</v>
      </c>
      <c r="H142" s="133">
        <v>76.8</v>
      </c>
      <c r="I142" s="134">
        <v>0</v>
      </c>
      <c r="J142" s="134">
        <f t="shared" si="0"/>
        <v>0</v>
      </c>
      <c r="K142" s="131" t="s">
        <v>1</v>
      </c>
      <c r="L142" s="25"/>
      <c r="M142" s="135" t="s">
        <v>1</v>
      </c>
      <c r="N142" s="136" t="s">
        <v>33</v>
      </c>
      <c r="O142" s="137">
        <v>0</v>
      </c>
      <c r="P142" s="137">
        <f t="shared" si="1"/>
        <v>0</v>
      </c>
      <c r="Q142" s="137">
        <v>0</v>
      </c>
      <c r="R142" s="137">
        <f t="shared" si="2"/>
        <v>0</v>
      </c>
      <c r="S142" s="137">
        <v>0</v>
      </c>
      <c r="T142" s="138">
        <f t="shared" si="3"/>
        <v>0</v>
      </c>
      <c r="AR142" s="139" t="s">
        <v>151</v>
      </c>
      <c r="AT142" s="139" t="s">
        <v>146</v>
      </c>
      <c r="AU142" s="139" t="s">
        <v>78</v>
      </c>
      <c r="AY142" s="13" t="s">
        <v>143</v>
      </c>
      <c r="BE142" s="140">
        <f t="shared" si="4"/>
        <v>0</v>
      </c>
      <c r="BF142" s="140">
        <f t="shared" si="5"/>
        <v>0</v>
      </c>
      <c r="BG142" s="140">
        <f t="shared" si="6"/>
        <v>0</v>
      </c>
      <c r="BH142" s="140">
        <f t="shared" si="7"/>
        <v>0</v>
      </c>
      <c r="BI142" s="140">
        <f t="shared" si="8"/>
        <v>0</v>
      </c>
      <c r="BJ142" s="13" t="s">
        <v>76</v>
      </c>
      <c r="BK142" s="140">
        <f t="shared" si="9"/>
        <v>0</v>
      </c>
      <c r="BL142" s="13" t="s">
        <v>151</v>
      </c>
      <c r="BM142" s="139" t="s">
        <v>170</v>
      </c>
    </row>
    <row r="143" spans="2:65" s="1" customFormat="1" ht="24" customHeight="1">
      <c r="B143" s="128"/>
      <c r="C143" s="129" t="s">
        <v>112</v>
      </c>
      <c r="D143" s="129" t="s">
        <v>146</v>
      </c>
      <c r="E143" s="130" t="s">
        <v>219</v>
      </c>
      <c r="F143" s="131" t="s">
        <v>220</v>
      </c>
      <c r="G143" s="132" t="s">
        <v>200</v>
      </c>
      <c r="H143" s="133">
        <v>306</v>
      </c>
      <c r="I143" s="134">
        <v>0</v>
      </c>
      <c r="J143" s="134">
        <f t="shared" si="0"/>
        <v>0</v>
      </c>
      <c r="K143" s="131" t="s">
        <v>1</v>
      </c>
      <c r="L143" s="25"/>
      <c r="M143" s="135" t="s">
        <v>1</v>
      </c>
      <c r="N143" s="136" t="s">
        <v>33</v>
      </c>
      <c r="O143" s="137">
        <v>0</v>
      </c>
      <c r="P143" s="137">
        <f t="shared" si="1"/>
        <v>0</v>
      </c>
      <c r="Q143" s="137">
        <v>0</v>
      </c>
      <c r="R143" s="137">
        <f t="shared" si="2"/>
        <v>0</v>
      </c>
      <c r="S143" s="137">
        <v>0</v>
      </c>
      <c r="T143" s="138">
        <f t="shared" si="3"/>
        <v>0</v>
      </c>
      <c r="AR143" s="139" t="s">
        <v>151</v>
      </c>
      <c r="AT143" s="139" t="s">
        <v>146</v>
      </c>
      <c r="AU143" s="139" t="s">
        <v>78</v>
      </c>
      <c r="AY143" s="13" t="s">
        <v>143</v>
      </c>
      <c r="BE143" s="140">
        <f t="shared" si="4"/>
        <v>0</v>
      </c>
      <c r="BF143" s="140">
        <f t="shared" si="5"/>
        <v>0</v>
      </c>
      <c r="BG143" s="140">
        <f t="shared" si="6"/>
        <v>0</v>
      </c>
      <c r="BH143" s="140">
        <f t="shared" si="7"/>
        <v>0</v>
      </c>
      <c r="BI143" s="140">
        <f t="shared" si="8"/>
        <v>0</v>
      </c>
      <c r="BJ143" s="13" t="s">
        <v>76</v>
      </c>
      <c r="BK143" s="140">
        <f t="shared" si="9"/>
        <v>0</v>
      </c>
      <c r="BL143" s="13" t="s">
        <v>151</v>
      </c>
      <c r="BM143" s="139" t="s">
        <v>172</v>
      </c>
    </row>
    <row r="144" spans="2:65" s="1" customFormat="1" ht="16.5" customHeight="1">
      <c r="B144" s="128"/>
      <c r="C144" s="129" t="s">
        <v>115</v>
      </c>
      <c r="D144" s="129" t="s">
        <v>146</v>
      </c>
      <c r="E144" s="130" t="s">
        <v>221</v>
      </c>
      <c r="F144" s="131" t="s">
        <v>222</v>
      </c>
      <c r="G144" s="132" t="s">
        <v>200</v>
      </c>
      <c r="H144" s="133">
        <v>76.8</v>
      </c>
      <c r="I144" s="134">
        <v>0</v>
      </c>
      <c r="J144" s="134">
        <f t="shared" si="0"/>
        <v>0</v>
      </c>
      <c r="K144" s="131" t="s">
        <v>1</v>
      </c>
      <c r="L144" s="25"/>
      <c r="M144" s="135" t="s">
        <v>1</v>
      </c>
      <c r="N144" s="136" t="s">
        <v>33</v>
      </c>
      <c r="O144" s="137">
        <v>0</v>
      </c>
      <c r="P144" s="137">
        <f t="shared" si="1"/>
        <v>0</v>
      </c>
      <c r="Q144" s="137">
        <v>0</v>
      </c>
      <c r="R144" s="137">
        <f t="shared" si="2"/>
        <v>0</v>
      </c>
      <c r="S144" s="137">
        <v>0</v>
      </c>
      <c r="T144" s="138">
        <f t="shared" si="3"/>
        <v>0</v>
      </c>
      <c r="AR144" s="139" t="s">
        <v>151</v>
      </c>
      <c r="AT144" s="139" t="s">
        <v>146</v>
      </c>
      <c r="AU144" s="139" t="s">
        <v>78</v>
      </c>
      <c r="AY144" s="13" t="s">
        <v>143</v>
      </c>
      <c r="BE144" s="140">
        <f t="shared" si="4"/>
        <v>0</v>
      </c>
      <c r="BF144" s="140">
        <f t="shared" si="5"/>
        <v>0</v>
      </c>
      <c r="BG144" s="140">
        <f t="shared" si="6"/>
        <v>0</v>
      </c>
      <c r="BH144" s="140">
        <f t="shared" si="7"/>
        <v>0</v>
      </c>
      <c r="BI144" s="140">
        <f t="shared" si="8"/>
        <v>0</v>
      </c>
      <c r="BJ144" s="13" t="s">
        <v>76</v>
      </c>
      <c r="BK144" s="140">
        <f t="shared" si="9"/>
        <v>0</v>
      </c>
      <c r="BL144" s="13" t="s">
        <v>151</v>
      </c>
      <c r="BM144" s="139" t="s">
        <v>174</v>
      </c>
    </row>
    <row r="145" spans="2:65" s="1" customFormat="1" ht="16.5" customHeight="1">
      <c r="B145" s="128"/>
      <c r="C145" s="129" t="s">
        <v>8</v>
      </c>
      <c r="D145" s="129" t="s">
        <v>146</v>
      </c>
      <c r="E145" s="130" t="s">
        <v>223</v>
      </c>
      <c r="F145" s="131" t="s">
        <v>224</v>
      </c>
      <c r="G145" s="132" t="s">
        <v>200</v>
      </c>
      <c r="H145" s="133">
        <v>76.8</v>
      </c>
      <c r="I145" s="134">
        <v>0</v>
      </c>
      <c r="J145" s="134">
        <f t="shared" si="0"/>
        <v>0</v>
      </c>
      <c r="K145" s="131" t="s">
        <v>1</v>
      </c>
      <c r="L145" s="25"/>
      <c r="M145" s="135" t="s">
        <v>1</v>
      </c>
      <c r="N145" s="136" t="s">
        <v>33</v>
      </c>
      <c r="O145" s="137">
        <v>0</v>
      </c>
      <c r="P145" s="137">
        <f t="shared" si="1"/>
        <v>0</v>
      </c>
      <c r="Q145" s="137">
        <v>0</v>
      </c>
      <c r="R145" s="137">
        <f t="shared" si="2"/>
        <v>0</v>
      </c>
      <c r="S145" s="137">
        <v>0</v>
      </c>
      <c r="T145" s="138">
        <f t="shared" si="3"/>
        <v>0</v>
      </c>
      <c r="AR145" s="139" t="s">
        <v>151</v>
      </c>
      <c r="AT145" s="139" t="s">
        <v>146</v>
      </c>
      <c r="AU145" s="139" t="s">
        <v>78</v>
      </c>
      <c r="AY145" s="13" t="s">
        <v>143</v>
      </c>
      <c r="BE145" s="140">
        <f t="shared" si="4"/>
        <v>0</v>
      </c>
      <c r="BF145" s="140">
        <f t="shared" si="5"/>
        <v>0</v>
      </c>
      <c r="BG145" s="140">
        <f t="shared" si="6"/>
        <v>0</v>
      </c>
      <c r="BH145" s="140">
        <f t="shared" si="7"/>
        <v>0</v>
      </c>
      <c r="BI145" s="140">
        <f t="shared" si="8"/>
        <v>0</v>
      </c>
      <c r="BJ145" s="13" t="s">
        <v>76</v>
      </c>
      <c r="BK145" s="140">
        <f t="shared" si="9"/>
        <v>0</v>
      </c>
      <c r="BL145" s="13" t="s">
        <v>151</v>
      </c>
      <c r="BM145" s="139" t="s">
        <v>176</v>
      </c>
    </row>
    <row r="146" spans="2:65" s="1" customFormat="1" ht="24" customHeight="1">
      <c r="B146" s="128"/>
      <c r="C146" s="129" t="s">
        <v>149</v>
      </c>
      <c r="D146" s="129" t="s">
        <v>146</v>
      </c>
      <c r="E146" s="130" t="s">
        <v>225</v>
      </c>
      <c r="F146" s="131" t="s">
        <v>226</v>
      </c>
      <c r="G146" s="132" t="s">
        <v>227</v>
      </c>
      <c r="H146" s="133">
        <v>128.4</v>
      </c>
      <c r="I146" s="134">
        <v>0</v>
      </c>
      <c r="J146" s="134">
        <f t="shared" si="0"/>
        <v>0</v>
      </c>
      <c r="K146" s="131" t="s">
        <v>1</v>
      </c>
      <c r="L146" s="25"/>
      <c r="M146" s="135" t="s">
        <v>1</v>
      </c>
      <c r="N146" s="136" t="s">
        <v>33</v>
      </c>
      <c r="O146" s="137">
        <v>0</v>
      </c>
      <c r="P146" s="137">
        <f t="shared" si="1"/>
        <v>0</v>
      </c>
      <c r="Q146" s="137">
        <v>0</v>
      </c>
      <c r="R146" s="137">
        <f t="shared" si="2"/>
        <v>0</v>
      </c>
      <c r="S146" s="137">
        <v>0</v>
      </c>
      <c r="T146" s="138">
        <f t="shared" si="3"/>
        <v>0</v>
      </c>
      <c r="AR146" s="139" t="s">
        <v>151</v>
      </c>
      <c r="AT146" s="139" t="s">
        <v>146</v>
      </c>
      <c r="AU146" s="139" t="s">
        <v>78</v>
      </c>
      <c r="AY146" s="13" t="s">
        <v>143</v>
      </c>
      <c r="BE146" s="140">
        <f t="shared" si="4"/>
        <v>0</v>
      </c>
      <c r="BF146" s="140">
        <f t="shared" si="5"/>
        <v>0</v>
      </c>
      <c r="BG146" s="140">
        <f t="shared" si="6"/>
        <v>0</v>
      </c>
      <c r="BH146" s="140">
        <f t="shared" si="7"/>
        <v>0</v>
      </c>
      <c r="BI146" s="140">
        <f t="shared" si="8"/>
        <v>0</v>
      </c>
      <c r="BJ146" s="13" t="s">
        <v>76</v>
      </c>
      <c r="BK146" s="140">
        <f t="shared" si="9"/>
        <v>0</v>
      </c>
      <c r="BL146" s="13" t="s">
        <v>151</v>
      </c>
      <c r="BM146" s="139" t="s">
        <v>228</v>
      </c>
    </row>
    <row r="147" spans="2:65" s="1" customFormat="1" ht="24" customHeight="1">
      <c r="B147" s="128"/>
      <c r="C147" s="129" t="s">
        <v>229</v>
      </c>
      <c r="D147" s="129" t="s">
        <v>146</v>
      </c>
      <c r="E147" s="130" t="s">
        <v>230</v>
      </c>
      <c r="F147" s="131" t="s">
        <v>231</v>
      </c>
      <c r="G147" s="132" t="s">
        <v>200</v>
      </c>
      <c r="H147" s="133">
        <v>31.2</v>
      </c>
      <c r="I147" s="134">
        <v>0</v>
      </c>
      <c r="J147" s="134">
        <f t="shared" si="0"/>
        <v>0</v>
      </c>
      <c r="K147" s="131" t="s">
        <v>1</v>
      </c>
      <c r="L147" s="25"/>
      <c r="M147" s="135" t="s">
        <v>1</v>
      </c>
      <c r="N147" s="136" t="s">
        <v>33</v>
      </c>
      <c r="O147" s="137">
        <v>0</v>
      </c>
      <c r="P147" s="137">
        <f t="shared" si="1"/>
        <v>0</v>
      </c>
      <c r="Q147" s="137">
        <v>0</v>
      </c>
      <c r="R147" s="137">
        <f t="shared" si="2"/>
        <v>0</v>
      </c>
      <c r="S147" s="137">
        <v>0</v>
      </c>
      <c r="T147" s="138">
        <f t="shared" si="3"/>
        <v>0</v>
      </c>
      <c r="AR147" s="139" t="s">
        <v>151</v>
      </c>
      <c r="AT147" s="139" t="s">
        <v>146</v>
      </c>
      <c r="AU147" s="139" t="s">
        <v>78</v>
      </c>
      <c r="AY147" s="13" t="s">
        <v>143</v>
      </c>
      <c r="BE147" s="140">
        <f t="shared" si="4"/>
        <v>0</v>
      </c>
      <c r="BF147" s="140">
        <f t="shared" si="5"/>
        <v>0</v>
      </c>
      <c r="BG147" s="140">
        <f t="shared" si="6"/>
        <v>0</v>
      </c>
      <c r="BH147" s="140">
        <f t="shared" si="7"/>
        <v>0</v>
      </c>
      <c r="BI147" s="140">
        <f t="shared" si="8"/>
        <v>0</v>
      </c>
      <c r="BJ147" s="13" t="s">
        <v>76</v>
      </c>
      <c r="BK147" s="140">
        <f t="shared" si="9"/>
        <v>0</v>
      </c>
      <c r="BL147" s="13" t="s">
        <v>151</v>
      </c>
      <c r="BM147" s="139" t="s">
        <v>232</v>
      </c>
    </row>
    <row r="148" spans="2:65" s="1" customFormat="1" ht="24" customHeight="1">
      <c r="B148" s="128"/>
      <c r="C148" s="129" t="s">
        <v>164</v>
      </c>
      <c r="D148" s="129" t="s">
        <v>146</v>
      </c>
      <c r="E148" s="130" t="s">
        <v>233</v>
      </c>
      <c r="F148" s="131" t="s">
        <v>234</v>
      </c>
      <c r="G148" s="132" t="s">
        <v>200</v>
      </c>
      <c r="H148" s="133">
        <v>61.2</v>
      </c>
      <c r="I148" s="134">
        <v>0</v>
      </c>
      <c r="J148" s="134">
        <f t="shared" si="0"/>
        <v>0</v>
      </c>
      <c r="K148" s="131" t="s">
        <v>1</v>
      </c>
      <c r="L148" s="25"/>
      <c r="M148" s="135" t="s">
        <v>1</v>
      </c>
      <c r="N148" s="136" t="s">
        <v>33</v>
      </c>
      <c r="O148" s="137">
        <v>0</v>
      </c>
      <c r="P148" s="137">
        <f t="shared" si="1"/>
        <v>0</v>
      </c>
      <c r="Q148" s="137">
        <v>0</v>
      </c>
      <c r="R148" s="137">
        <f t="shared" si="2"/>
        <v>0</v>
      </c>
      <c r="S148" s="137">
        <v>0</v>
      </c>
      <c r="T148" s="138">
        <f t="shared" si="3"/>
        <v>0</v>
      </c>
      <c r="AR148" s="139" t="s">
        <v>151</v>
      </c>
      <c r="AT148" s="139" t="s">
        <v>146</v>
      </c>
      <c r="AU148" s="139" t="s">
        <v>78</v>
      </c>
      <c r="AY148" s="13" t="s">
        <v>143</v>
      </c>
      <c r="BE148" s="140">
        <f t="shared" si="4"/>
        <v>0</v>
      </c>
      <c r="BF148" s="140">
        <f t="shared" si="5"/>
        <v>0</v>
      </c>
      <c r="BG148" s="140">
        <f t="shared" si="6"/>
        <v>0</v>
      </c>
      <c r="BH148" s="140">
        <f t="shared" si="7"/>
        <v>0</v>
      </c>
      <c r="BI148" s="140">
        <f t="shared" si="8"/>
        <v>0</v>
      </c>
      <c r="BJ148" s="13" t="s">
        <v>76</v>
      </c>
      <c r="BK148" s="140">
        <f t="shared" si="9"/>
        <v>0</v>
      </c>
      <c r="BL148" s="13" t="s">
        <v>151</v>
      </c>
      <c r="BM148" s="139" t="s">
        <v>235</v>
      </c>
    </row>
    <row r="149" spans="2:65" s="1" customFormat="1" ht="16.5" customHeight="1">
      <c r="B149" s="128"/>
      <c r="C149" s="145" t="s">
        <v>236</v>
      </c>
      <c r="D149" s="145" t="s">
        <v>237</v>
      </c>
      <c r="E149" s="146" t="s">
        <v>238</v>
      </c>
      <c r="F149" s="147" t="s">
        <v>239</v>
      </c>
      <c r="G149" s="148" t="s">
        <v>227</v>
      </c>
      <c r="H149" s="149">
        <v>115.2</v>
      </c>
      <c r="I149" s="150">
        <v>0</v>
      </c>
      <c r="J149" s="150">
        <f t="shared" si="0"/>
        <v>0</v>
      </c>
      <c r="K149" s="147" t="s">
        <v>1</v>
      </c>
      <c r="L149" s="151"/>
      <c r="M149" s="152" t="s">
        <v>1</v>
      </c>
      <c r="N149" s="153" t="s">
        <v>33</v>
      </c>
      <c r="O149" s="137">
        <v>0</v>
      </c>
      <c r="P149" s="137">
        <f t="shared" si="1"/>
        <v>0</v>
      </c>
      <c r="Q149" s="137">
        <v>0.72651041666666705</v>
      </c>
      <c r="R149" s="137">
        <f t="shared" si="2"/>
        <v>83.694000000000045</v>
      </c>
      <c r="S149" s="137">
        <v>0</v>
      </c>
      <c r="T149" s="138">
        <f t="shared" si="3"/>
        <v>0</v>
      </c>
      <c r="AR149" s="139" t="s">
        <v>156</v>
      </c>
      <c r="AT149" s="139" t="s">
        <v>237</v>
      </c>
      <c r="AU149" s="139" t="s">
        <v>78</v>
      </c>
      <c r="AY149" s="13" t="s">
        <v>143</v>
      </c>
      <c r="BE149" s="140">
        <f t="shared" si="4"/>
        <v>0</v>
      </c>
      <c r="BF149" s="140">
        <f t="shared" si="5"/>
        <v>0</v>
      </c>
      <c r="BG149" s="140">
        <f t="shared" si="6"/>
        <v>0</v>
      </c>
      <c r="BH149" s="140">
        <f t="shared" si="7"/>
        <v>0</v>
      </c>
      <c r="BI149" s="140">
        <f t="shared" si="8"/>
        <v>0</v>
      </c>
      <c r="BJ149" s="13" t="s">
        <v>76</v>
      </c>
      <c r="BK149" s="140">
        <f t="shared" si="9"/>
        <v>0</v>
      </c>
      <c r="BL149" s="13" t="s">
        <v>151</v>
      </c>
      <c r="BM149" s="139" t="s">
        <v>240</v>
      </c>
    </row>
    <row r="150" spans="2:65" s="11" customFormat="1" ht="22.9" customHeight="1">
      <c r="B150" s="116"/>
      <c r="D150" s="117" t="s">
        <v>67</v>
      </c>
      <c r="E150" s="126" t="s">
        <v>152</v>
      </c>
      <c r="F150" s="126" t="s">
        <v>241</v>
      </c>
      <c r="J150" s="127">
        <f>BK150</f>
        <v>0</v>
      </c>
      <c r="L150" s="116"/>
      <c r="M150" s="120"/>
      <c r="N150" s="121"/>
      <c r="O150" s="121"/>
      <c r="P150" s="122">
        <f>SUM(P151:P154)</f>
        <v>0</v>
      </c>
      <c r="Q150" s="121"/>
      <c r="R150" s="122">
        <f>SUM(R151:R154)</f>
        <v>3.3300000000000005</v>
      </c>
      <c r="S150" s="121"/>
      <c r="T150" s="123">
        <f>SUM(T151:T154)</f>
        <v>0</v>
      </c>
      <c r="AR150" s="117" t="s">
        <v>76</v>
      </c>
      <c r="AT150" s="124" t="s">
        <v>67</v>
      </c>
      <c r="AU150" s="124" t="s">
        <v>76</v>
      </c>
      <c r="AY150" s="117" t="s">
        <v>143</v>
      </c>
      <c r="BK150" s="125">
        <f>SUM(BK151:BK154)</f>
        <v>0</v>
      </c>
    </row>
    <row r="151" spans="2:65" s="1" customFormat="1" ht="24" customHeight="1">
      <c r="B151" s="128"/>
      <c r="C151" s="129" t="s">
        <v>166</v>
      </c>
      <c r="D151" s="129" t="s">
        <v>146</v>
      </c>
      <c r="E151" s="130" t="s">
        <v>242</v>
      </c>
      <c r="F151" s="131" t="s">
        <v>243</v>
      </c>
      <c r="G151" s="132" t="s">
        <v>200</v>
      </c>
      <c r="H151" s="133">
        <v>1.81</v>
      </c>
      <c r="I151" s="134">
        <v>0</v>
      </c>
      <c r="J151" s="134">
        <f>ROUND(I151*H151,2)</f>
        <v>0</v>
      </c>
      <c r="K151" s="131" t="s">
        <v>1</v>
      </c>
      <c r="L151" s="25"/>
      <c r="M151" s="135" t="s">
        <v>1</v>
      </c>
      <c r="N151" s="136" t="s">
        <v>33</v>
      </c>
      <c r="O151" s="137">
        <v>0</v>
      </c>
      <c r="P151" s="137">
        <f>O151*H151</f>
        <v>0</v>
      </c>
      <c r="Q151" s="137">
        <v>0</v>
      </c>
      <c r="R151" s="137">
        <f>Q151*H151</f>
        <v>0</v>
      </c>
      <c r="S151" s="137">
        <v>0</v>
      </c>
      <c r="T151" s="138">
        <f>S151*H151</f>
        <v>0</v>
      </c>
      <c r="AR151" s="139" t="s">
        <v>151</v>
      </c>
      <c r="AT151" s="139" t="s">
        <v>146</v>
      </c>
      <c r="AU151" s="139" t="s">
        <v>78</v>
      </c>
      <c r="AY151" s="13" t="s">
        <v>143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3" t="s">
        <v>76</v>
      </c>
      <c r="BK151" s="140">
        <f>ROUND(I151*H151,2)</f>
        <v>0</v>
      </c>
      <c r="BL151" s="13" t="s">
        <v>151</v>
      </c>
      <c r="BM151" s="139" t="s">
        <v>244</v>
      </c>
    </row>
    <row r="152" spans="2:65" s="1" customFormat="1" ht="16.5" customHeight="1">
      <c r="B152" s="128"/>
      <c r="C152" s="129" t="s">
        <v>7</v>
      </c>
      <c r="D152" s="129" t="s">
        <v>146</v>
      </c>
      <c r="E152" s="130" t="s">
        <v>245</v>
      </c>
      <c r="F152" s="131" t="s">
        <v>246</v>
      </c>
      <c r="G152" s="132" t="s">
        <v>195</v>
      </c>
      <c r="H152" s="133">
        <v>255.6</v>
      </c>
      <c r="I152" s="134">
        <v>0</v>
      </c>
      <c r="J152" s="134">
        <f>ROUND(I152*H152,2)</f>
        <v>0</v>
      </c>
      <c r="K152" s="131" t="s">
        <v>1</v>
      </c>
      <c r="L152" s="25"/>
      <c r="M152" s="135" t="s">
        <v>1</v>
      </c>
      <c r="N152" s="136" t="s">
        <v>33</v>
      </c>
      <c r="O152" s="137">
        <v>0</v>
      </c>
      <c r="P152" s="137">
        <f>O152*H152</f>
        <v>0</v>
      </c>
      <c r="Q152" s="137">
        <v>0</v>
      </c>
      <c r="R152" s="137">
        <f>Q152*H152</f>
        <v>0</v>
      </c>
      <c r="S152" s="137">
        <v>0</v>
      </c>
      <c r="T152" s="138">
        <f>S152*H152</f>
        <v>0</v>
      </c>
      <c r="AR152" s="139" t="s">
        <v>151</v>
      </c>
      <c r="AT152" s="139" t="s">
        <v>146</v>
      </c>
      <c r="AU152" s="139" t="s">
        <v>78</v>
      </c>
      <c r="AY152" s="13" t="s">
        <v>143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3" t="s">
        <v>76</v>
      </c>
      <c r="BK152" s="140">
        <f>ROUND(I152*H152,2)</f>
        <v>0</v>
      </c>
      <c r="BL152" s="13" t="s">
        <v>151</v>
      </c>
      <c r="BM152" s="139" t="s">
        <v>247</v>
      </c>
    </row>
    <row r="153" spans="2:65" s="1" customFormat="1" ht="16.5" customHeight="1">
      <c r="B153" s="128"/>
      <c r="C153" s="129" t="s">
        <v>168</v>
      </c>
      <c r="D153" s="129" t="s">
        <v>146</v>
      </c>
      <c r="E153" s="130" t="s">
        <v>248</v>
      </c>
      <c r="F153" s="131" t="s">
        <v>249</v>
      </c>
      <c r="G153" s="132" t="s">
        <v>195</v>
      </c>
      <c r="H153" s="133">
        <v>255.6</v>
      </c>
      <c r="I153" s="134">
        <v>0</v>
      </c>
      <c r="J153" s="134">
        <f>ROUND(I153*H153,2)</f>
        <v>0</v>
      </c>
      <c r="K153" s="131" t="s">
        <v>1</v>
      </c>
      <c r="L153" s="25"/>
      <c r="M153" s="135" t="s">
        <v>1</v>
      </c>
      <c r="N153" s="136" t="s">
        <v>33</v>
      </c>
      <c r="O153" s="137">
        <v>0</v>
      </c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AR153" s="139" t="s">
        <v>151</v>
      </c>
      <c r="AT153" s="139" t="s">
        <v>146</v>
      </c>
      <c r="AU153" s="139" t="s">
        <v>78</v>
      </c>
      <c r="AY153" s="13" t="s">
        <v>143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3" t="s">
        <v>76</v>
      </c>
      <c r="BK153" s="140">
        <f>ROUND(I153*H153,2)</f>
        <v>0</v>
      </c>
      <c r="BL153" s="13" t="s">
        <v>151</v>
      </c>
      <c r="BM153" s="139" t="s">
        <v>250</v>
      </c>
    </row>
    <row r="154" spans="2:65" s="1" customFormat="1" ht="16.5" customHeight="1">
      <c r="B154" s="128"/>
      <c r="C154" s="129" t="s">
        <v>251</v>
      </c>
      <c r="D154" s="129" t="s">
        <v>146</v>
      </c>
      <c r="E154" s="130" t="s">
        <v>252</v>
      </c>
      <c r="F154" s="131" t="s">
        <v>253</v>
      </c>
      <c r="G154" s="132" t="s">
        <v>227</v>
      </c>
      <c r="H154" s="133">
        <v>4.5999999999999996</v>
      </c>
      <c r="I154" s="134">
        <v>0</v>
      </c>
      <c r="J154" s="134">
        <f>ROUND(I154*H154,2)</f>
        <v>0</v>
      </c>
      <c r="K154" s="131" t="s">
        <v>1</v>
      </c>
      <c r="L154" s="25"/>
      <c r="M154" s="135" t="s">
        <v>1</v>
      </c>
      <c r="N154" s="136" t="s">
        <v>33</v>
      </c>
      <c r="O154" s="137">
        <v>0</v>
      </c>
      <c r="P154" s="137">
        <f>O154*H154</f>
        <v>0</v>
      </c>
      <c r="Q154" s="137">
        <v>0.72391304347826102</v>
      </c>
      <c r="R154" s="137">
        <f>Q154*H154</f>
        <v>3.3300000000000005</v>
      </c>
      <c r="S154" s="137">
        <v>0</v>
      </c>
      <c r="T154" s="138">
        <f>S154*H154</f>
        <v>0</v>
      </c>
      <c r="AR154" s="139" t="s">
        <v>151</v>
      </c>
      <c r="AT154" s="139" t="s">
        <v>146</v>
      </c>
      <c r="AU154" s="139" t="s">
        <v>78</v>
      </c>
      <c r="AY154" s="13" t="s">
        <v>143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13" t="s">
        <v>76</v>
      </c>
      <c r="BK154" s="140">
        <f>ROUND(I154*H154,2)</f>
        <v>0</v>
      </c>
      <c r="BL154" s="13" t="s">
        <v>151</v>
      </c>
      <c r="BM154" s="139" t="s">
        <v>254</v>
      </c>
    </row>
    <row r="155" spans="2:65" s="11" customFormat="1" ht="22.9" customHeight="1">
      <c r="B155" s="116"/>
      <c r="D155" s="117" t="s">
        <v>67</v>
      </c>
      <c r="E155" s="126" t="s">
        <v>151</v>
      </c>
      <c r="F155" s="126" t="s">
        <v>255</v>
      </c>
      <c r="J155" s="127">
        <f>BK155</f>
        <v>0</v>
      </c>
      <c r="L155" s="116"/>
      <c r="M155" s="120"/>
      <c r="N155" s="121"/>
      <c r="O155" s="121"/>
      <c r="P155" s="122">
        <f>P156</f>
        <v>0</v>
      </c>
      <c r="Q155" s="121"/>
      <c r="R155" s="122">
        <f>R156</f>
        <v>20.987550000000009</v>
      </c>
      <c r="S155" s="121"/>
      <c r="T155" s="123">
        <f>T156</f>
        <v>0</v>
      </c>
      <c r="AR155" s="117" t="s">
        <v>76</v>
      </c>
      <c r="AT155" s="124" t="s">
        <v>67</v>
      </c>
      <c r="AU155" s="124" t="s">
        <v>76</v>
      </c>
      <c r="AY155" s="117" t="s">
        <v>143</v>
      </c>
      <c r="BK155" s="125">
        <f>BK156</f>
        <v>0</v>
      </c>
    </row>
    <row r="156" spans="2:65" s="1" customFormat="1" ht="24" customHeight="1">
      <c r="B156" s="128"/>
      <c r="C156" s="129" t="s">
        <v>170</v>
      </c>
      <c r="D156" s="129" t="s">
        <v>146</v>
      </c>
      <c r="E156" s="130" t="s">
        <v>256</v>
      </c>
      <c r="F156" s="131" t="s">
        <v>257</v>
      </c>
      <c r="G156" s="132" t="s">
        <v>200</v>
      </c>
      <c r="H156" s="133">
        <v>15.32</v>
      </c>
      <c r="I156" s="134">
        <v>0</v>
      </c>
      <c r="J156" s="134">
        <f>ROUND(I156*H156,2)</f>
        <v>0</v>
      </c>
      <c r="K156" s="131" t="s">
        <v>1</v>
      </c>
      <c r="L156" s="25"/>
      <c r="M156" s="135" t="s">
        <v>1</v>
      </c>
      <c r="N156" s="136" t="s">
        <v>33</v>
      </c>
      <c r="O156" s="137">
        <v>0</v>
      </c>
      <c r="P156" s="137">
        <f>O156*H156</f>
        <v>0</v>
      </c>
      <c r="Q156" s="137">
        <v>1.3699445169712801</v>
      </c>
      <c r="R156" s="137">
        <f>Q156*H156</f>
        <v>20.987550000000009</v>
      </c>
      <c r="S156" s="137">
        <v>0</v>
      </c>
      <c r="T156" s="138">
        <f>S156*H156</f>
        <v>0</v>
      </c>
      <c r="AR156" s="139" t="s">
        <v>151</v>
      </c>
      <c r="AT156" s="139" t="s">
        <v>146</v>
      </c>
      <c r="AU156" s="139" t="s">
        <v>78</v>
      </c>
      <c r="AY156" s="13" t="s">
        <v>143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3" t="s">
        <v>76</v>
      </c>
      <c r="BK156" s="140">
        <f>ROUND(I156*H156,2)</f>
        <v>0</v>
      </c>
      <c r="BL156" s="13" t="s">
        <v>151</v>
      </c>
      <c r="BM156" s="139" t="s">
        <v>258</v>
      </c>
    </row>
    <row r="157" spans="2:65" s="11" customFormat="1" ht="22.9" customHeight="1">
      <c r="B157" s="116"/>
      <c r="D157" s="117" t="s">
        <v>67</v>
      </c>
      <c r="E157" s="126" t="s">
        <v>154</v>
      </c>
      <c r="F157" s="126" t="s">
        <v>259</v>
      </c>
      <c r="J157" s="127">
        <f>BK157</f>
        <v>0</v>
      </c>
      <c r="L157" s="116"/>
      <c r="M157" s="120"/>
      <c r="N157" s="121"/>
      <c r="O157" s="121"/>
      <c r="P157" s="122">
        <f>SUM(P158:P159)</f>
        <v>0</v>
      </c>
      <c r="Q157" s="121"/>
      <c r="R157" s="122">
        <f>SUM(R158:R159)</f>
        <v>4.8240000000000005E-2</v>
      </c>
      <c r="S157" s="121"/>
      <c r="T157" s="123">
        <f>SUM(T158:T159)</f>
        <v>0</v>
      </c>
      <c r="AR157" s="117" t="s">
        <v>76</v>
      </c>
      <c r="AT157" s="124" t="s">
        <v>67</v>
      </c>
      <c r="AU157" s="124" t="s">
        <v>76</v>
      </c>
      <c r="AY157" s="117" t="s">
        <v>143</v>
      </c>
      <c r="BK157" s="125">
        <f>SUM(BK158:BK159)</f>
        <v>0</v>
      </c>
    </row>
    <row r="158" spans="2:65" s="1" customFormat="1" ht="24" customHeight="1">
      <c r="B158" s="128"/>
      <c r="C158" s="129" t="s">
        <v>260</v>
      </c>
      <c r="D158" s="129" t="s">
        <v>146</v>
      </c>
      <c r="E158" s="130" t="s">
        <v>261</v>
      </c>
      <c r="F158" s="131" t="s">
        <v>262</v>
      </c>
      <c r="G158" s="132" t="s">
        <v>200</v>
      </c>
      <c r="H158" s="133">
        <v>18</v>
      </c>
      <c r="I158" s="134">
        <v>0</v>
      </c>
      <c r="J158" s="134">
        <f>ROUND(I158*H158,2)</f>
        <v>0</v>
      </c>
      <c r="K158" s="131" t="s">
        <v>1</v>
      </c>
      <c r="L158" s="25"/>
      <c r="M158" s="135" t="s">
        <v>1</v>
      </c>
      <c r="N158" s="136" t="s">
        <v>33</v>
      </c>
      <c r="O158" s="137">
        <v>0</v>
      </c>
      <c r="P158" s="137">
        <f>O158*H158</f>
        <v>0</v>
      </c>
      <c r="Q158" s="137">
        <v>0</v>
      </c>
      <c r="R158" s="137">
        <f>Q158*H158</f>
        <v>0</v>
      </c>
      <c r="S158" s="137">
        <v>0</v>
      </c>
      <c r="T158" s="138">
        <f>S158*H158</f>
        <v>0</v>
      </c>
      <c r="AR158" s="139" t="s">
        <v>151</v>
      </c>
      <c r="AT158" s="139" t="s">
        <v>146</v>
      </c>
      <c r="AU158" s="139" t="s">
        <v>78</v>
      </c>
      <c r="AY158" s="13" t="s">
        <v>143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3" t="s">
        <v>76</v>
      </c>
      <c r="BK158" s="140">
        <f>ROUND(I158*H158,2)</f>
        <v>0</v>
      </c>
      <c r="BL158" s="13" t="s">
        <v>151</v>
      </c>
      <c r="BM158" s="139" t="s">
        <v>263</v>
      </c>
    </row>
    <row r="159" spans="2:65" s="1" customFormat="1" ht="24" customHeight="1">
      <c r="B159" s="128"/>
      <c r="C159" s="129" t="s">
        <v>172</v>
      </c>
      <c r="D159" s="129" t="s">
        <v>146</v>
      </c>
      <c r="E159" s="130" t="s">
        <v>264</v>
      </c>
      <c r="F159" s="131" t="s">
        <v>265</v>
      </c>
      <c r="G159" s="132" t="s">
        <v>200</v>
      </c>
      <c r="H159" s="133">
        <v>18</v>
      </c>
      <c r="I159" s="134">
        <v>0</v>
      </c>
      <c r="J159" s="134">
        <f>ROUND(I159*H159,2)</f>
        <v>0</v>
      </c>
      <c r="K159" s="131" t="s">
        <v>1</v>
      </c>
      <c r="L159" s="25"/>
      <c r="M159" s="135" t="s">
        <v>1</v>
      </c>
      <c r="N159" s="136" t="s">
        <v>33</v>
      </c>
      <c r="O159" s="137">
        <v>0</v>
      </c>
      <c r="P159" s="137">
        <f>O159*H159</f>
        <v>0</v>
      </c>
      <c r="Q159" s="137">
        <v>2.6800000000000001E-3</v>
      </c>
      <c r="R159" s="137">
        <f>Q159*H159</f>
        <v>4.8240000000000005E-2</v>
      </c>
      <c r="S159" s="137">
        <v>0</v>
      </c>
      <c r="T159" s="138">
        <f>S159*H159</f>
        <v>0</v>
      </c>
      <c r="AR159" s="139" t="s">
        <v>151</v>
      </c>
      <c r="AT159" s="139" t="s">
        <v>146</v>
      </c>
      <c r="AU159" s="139" t="s">
        <v>78</v>
      </c>
      <c r="AY159" s="13" t="s">
        <v>143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3" t="s">
        <v>76</v>
      </c>
      <c r="BK159" s="140">
        <f>ROUND(I159*H159,2)</f>
        <v>0</v>
      </c>
      <c r="BL159" s="13" t="s">
        <v>151</v>
      </c>
      <c r="BM159" s="139" t="s">
        <v>266</v>
      </c>
    </row>
    <row r="160" spans="2:65" s="11" customFormat="1" ht="22.9" customHeight="1">
      <c r="B160" s="116"/>
      <c r="D160" s="117" t="s">
        <v>67</v>
      </c>
      <c r="E160" s="126" t="s">
        <v>156</v>
      </c>
      <c r="F160" s="126" t="s">
        <v>267</v>
      </c>
      <c r="J160" s="127">
        <f>BK160</f>
        <v>0</v>
      </c>
      <c r="L160" s="116"/>
      <c r="M160" s="120"/>
      <c r="N160" s="121"/>
      <c r="O160" s="121"/>
      <c r="P160" s="122">
        <f>SUM(P161:P167)</f>
        <v>0</v>
      </c>
      <c r="Q160" s="121"/>
      <c r="R160" s="122">
        <f>SUM(R161:R167)</f>
        <v>147.77995000000018</v>
      </c>
      <c r="S160" s="121"/>
      <c r="T160" s="123">
        <f>SUM(T161:T167)</f>
        <v>0</v>
      </c>
      <c r="AR160" s="117" t="s">
        <v>76</v>
      </c>
      <c r="AT160" s="124" t="s">
        <v>67</v>
      </c>
      <c r="AU160" s="124" t="s">
        <v>76</v>
      </c>
      <c r="AY160" s="117" t="s">
        <v>143</v>
      </c>
      <c r="BK160" s="125">
        <f>SUM(BK161:BK167)</f>
        <v>0</v>
      </c>
    </row>
    <row r="161" spans="2:65" s="1" customFormat="1" ht="24" customHeight="1">
      <c r="B161" s="128"/>
      <c r="C161" s="129" t="s">
        <v>268</v>
      </c>
      <c r="D161" s="129" t="s">
        <v>146</v>
      </c>
      <c r="E161" s="130" t="s">
        <v>269</v>
      </c>
      <c r="F161" s="131" t="s">
        <v>270</v>
      </c>
      <c r="G161" s="132" t="s">
        <v>148</v>
      </c>
      <c r="H161" s="133">
        <v>8</v>
      </c>
      <c r="I161" s="134">
        <v>0</v>
      </c>
      <c r="J161" s="134">
        <f t="shared" ref="J161:J167" si="10">ROUND(I161*H161,2)</f>
        <v>0</v>
      </c>
      <c r="K161" s="131" t="s">
        <v>1</v>
      </c>
      <c r="L161" s="25"/>
      <c r="M161" s="135" t="s">
        <v>1</v>
      </c>
      <c r="N161" s="136" t="s">
        <v>33</v>
      </c>
      <c r="O161" s="137">
        <v>0</v>
      </c>
      <c r="P161" s="137">
        <f t="shared" ref="P161:P167" si="11">O161*H161</f>
        <v>0</v>
      </c>
      <c r="Q161" s="137">
        <v>0</v>
      </c>
      <c r="R161" s="137">
        <f t="shared" ref="R161:R167" si="12">Q161*H161</f>
        <v>0</v>
      </c>
      <c r="S161" s="137">
        <v>0</v>
      </c>
      <c r="T161" s="138">
        <f t="shared" ref="T161:T167" si="13">S161*H161</f>
        <v>0</v>
      </c>
      <c r="AR161" s="139" t="s">
        <v>151</v>
      </c>
      <c r="AT161" s="139" t="s">
        <v>146</v>
      </c>
      <c r="AU161" s="139" t="s">
        <v>78</v>
      </c>
      <c r="AY161" s="13" t="s">
        <v>143</v>
      </c>
      <c r="BE161" s="140">
        <f t="shared" ref="BE161:BE167" si="14">IF(N161="základní",J161,0)</f>
        <v>0</v>
      </c>
      <c r="BF161" s="140">
        <f t="shared" ref="BF161:BF167" si="15">IF(N161="snížená",J161,0)</f>
        <v>0</v>
      </c>
      <c r="BG161" s="140">
        <f t="shared" ref="BG161:BG167" si="16">IF(N161="zákl. přenesená",J161,0)</f>
        <v>0</v>
      </c>
      <c r="BH161" s="140">
        <f t="shared" ref="BH161:BH167" si="17">IF(N161="sníž. přenesená",J161,0)</f>
        <v>0</v>
      </c>
      <c r="BI161" s="140">
        <f t="shared" ref="BI161:BI167" si="18">IF(N161="nulová",J161,0)</f>
        <v>0</v>
      </c>
      <c r="BJ161" s="13" t="s">
        <v>76</v>
      </c>
      <c r="BK161" s="140">
        <f t="shared" ref="BK161:BK167" si="19">ROUND(I161*H161,2)</f>
        <v>0</v>
      </c>
      <c r="BL161" s="13" t="s">
        <v>151</v>
      </c>
      <c r="BM161" s="139" t="s">
        <v>271</v>
      </c>
    </row>
    <row r="162" spans="2:65" s="1" customFormat="1" ht="24" customHeight="1">
      <c r="B162" s="128"/>
      <c r="C162" s="129" t="s">
        <v>174</v>
      </c>
      <c r="D162" s="129" t="s">
        <v>146</v>
      </c>
      <c r="E162" s="130" t="s">
        <v>272</v>
      </c>
      <c r="F162" s="131" t="s">
        <v>273</v>
      </c>
      <c r="G162" s="132" t="s">
        <v>148</v>
      </c>
      <c r="H162" s="133">
        <v>8</v>
      </c>
      <c r="I162" s="134">
        <v>0</v>
      </c>
      <c r="J162" s="134">
        <f t="shared" si="10"/>
        <v>0</v>
      </c>
      <c r="K162" s="131" t="s">
        <v>1</v>
      </c>
      <c r="L162" s="25"/>
      <c r="M162" s="135" t="s">
        <v>1</v>
      </c>
      <c r="N162" s="136" t="s">
        <v>33</v>
      </c>
      <c r="O162" s="137">
        <v>0</v>
      </c>
      <c r="P162" s="137">
        <f t="shared" si="11"/>
        <v>0</v>
      </c>
      <c r="Q162" s="137">
        <v>0.21734000000000001</v>
      </c>
      <c r="R162" s="137">
        <f t="shared" si="12"/>
        <v>1.73872</v>
      </c>
      <c r="S162" s="137">
        <v>0</v>
      </c>
      <c r="T162" s="138">
        <f t="shared" si="13"/>
        <v>0</v>
      </c>
      <c r="AR162" s="139" t="s">
        <v>151</v>
      </c>
      <c r="AT162" s="139" t="s">
        <v>146</v>
      </c>
      <c r="AU162" s="139" t="s">
        <v>78</v>
      </c>
      <c r="AY162" s="13" t="s">
        <v>143</v>
      </c>
      <c r="BE162" s="140">
        <f t="shared" si="14"/>
        <v>0</v>
      </c>
      <c r="BF162" s="140">
        <f t="shared" si="15"/>
        <v>0</v>
      </c>
      <c r="BG162" s="140">
        <f t="shared" si="16"/>
        <v>0</v>
      </c>
      <c r="BH162" s="140">
        <f t="shared" si="17"/>
        <v>0</v>
      </c>
      <c r="BI162" s="140">
        <f t="shared" si="18"/>
        <v>0</v>
      </c>
      <c r="BJ162" s="13" t="s">
        <v>76</v>
      </c>
      <c r="BK162" s="140">
        <f t="shared" si="19"/>
        <v>0</v>
      </c>
      <c r="BL162" s="13" t="s">
        <v>151</v>
      </c>
      <c r="BM162" s="139" t="s">
        <v>274</v>
      </c>
    </row>
    <row r="163" spans="2:65" s="1" customFormat="1" ht="16.5" customHeight="1">
      <c r="B163" s="128"/>
      <c r="C163" s="145" t="s">
        <v>275</v>
      </c>
      <c r="D163" s="145" t="s">
        <v>237</v>
      </c>
      <c r="E163" s="146" t="s">
        <v>276</v>
      </c>
      <c r="F163" s="147" t="s">
        <v>277</v>
      </c>
      <c r="G163" s="148" t="s">
        <v>148</v>
      </c>
      <c r="H163" s="149">
        <v>8</v>
      </c>
      <c r="I163" s="150">
        <v>0</v>
      </c>
      <c r="J163" s="150">
        <f t="shared" si="10"/>
        <v>0</v>
      </c>
      <c r="K163" s="147" t="s">
        <v>1</v>
      </c>
      <c r="L163" s="151"/>
      <c r="M163" s="152" t="s">
        <v>1</v>
      </c>
      <c r="N163" s="153" t="s">
        <v>33</v>
      </c>
      <c r="O163" s="137">
        <v>0</v>
      </c>
      <c r="P163" s="137">
        <f t="shared" si="11"/>
        <v>0</v>
      </c>
      <c r="Q163" s="137">
        <v>1.0999999999999999E-2</v>
      </c>
      <c r="R163" s="137">
        <f t="shared" si="12"/>
        <v>8.7999999999999995E-2</v>
      </c>
      <c r="S163" s="137">
        <v>0</v>
      </c>
      <c r="T163" s="138">
        <f t="shared" si="13"/>
        <v>0</v>
      </c>
      <c r="AR163" s="139" t="s">
        <v>156</v>
      </c>
      <c r="AT163" s="139" t="s">
        <v>237</v>
      </c>
      <c r="AU163" s="139" t="s">
        <v>78</v>
      </c>
      <c r="AY163" s="13" t="s">
        <v>143</v>
      </c>
      <c r="BE163" s="140">
        <f t="shared" si="14"/>
        <v>0</v>
      </c>
      <c r="BF163" s="140">
        <f t="shared" si="15"/>
        <v>0</v>
      </c>
      <c r="BG163" s="140">
        <f t="shared" si="16"/>
        <v>0</v>
      </c>
      <c r="BH163" s="140">
        <f t="shared" si="17"/>
        <v>0</v>
      </c>
      <c r="BI163" s="140">
        <f t="shared" si="18"/>
        <v>0</v>
      </c>
      <c r="BJ163" s="13" t="s">
        <v>76</v>
      </c>
      <c r="BK163" s="140">
        <f t="shared" si="19"/>
        <v>0</v>
      </c>
      <c r="BL163" s="13" t="s">
        <v>151</v>
      </c>
      <c r="BM163" s="139" t="s">
        <v>278</v>
      </c>
    </row>
    <row r="164" spans="2:65" s="1" customFormat="1" ht="24" customHeight="1">
      <c r="B164" s="128"/>
      <c r="C164" s="129" t="s">
        <v>176</v>
      </c>
      <c r="D164" s="129" t="s">
        <v>146</v>
      </c>
      <c r="E164" s="130" t="s">
        <v>279</v>
      </c>
      <c r="F164" s="131" t="s">
        <v>280</v>
      </c>
      <c r="G164" s="132" t="s">
        <v>200</v>
      </c>
      <c r="H164" s="133">
        <v>5.96</v>
      </c>
      <c r="I164" s="134">
        <v>0</v>
      </c>
      <c r="J164" s="134">
        <f t="shared" si="10"/>
        <v>0</v>
      </c>
      <c r="K164" s="131" t="s">
        <v>1</v>
      </c>
      <c r="L164" s="25"/>
      <c r="M164" s="135" t="s">
        <v>1</v>
      </c>
      <c r="N164" s="136" t="s">
        <v>33</v>
      </c>
      <c r="O164" s="137">
        <v>0</v>
      </c>
      <c r="P164" s="137">
        <f t="shared" si="11"/>
        <v>0</v>
      </c>
      <c r="Q164" s="137">
        <v>1.6354681208053701</v>
      </c>
      <c r="R164" s="137">
        <f t="shared" si="12"/>
        <v>9.7473900000000064</v>
      </c>
      <c r="S164" s="137">
        <v>0</v>
      </c>
      <c r="T164" s="138">
        <f t="shared" si="13"/>
        <v>0</v>
      </c>
      <c r="AR164" s="139" t="s">
        <v>151</v>
      </c>
      <c r="AT164" s="139" t="s">
        <v>146</v>
      </c>
      <c r="AU164" s="139" t="s">
        <v>78</v>
      </c>
      <c r="AY164" s="13" t="s">
        <v>143</v>
      </c>
      <c r="BE164" s="140">
        <f t="shared" si="14"/>
        <v>0</v>
      </c>
      <c r="BF164" s="140">
        <f t="shared" si="15"/>
        <v>0</v>
      </c>
      <c r="BG164" s="140">
        <f t="shared" si="16"/>
        <v>0</v>
      </c>
      <c r="BH164" s="140">
        <f t="shared" si="17"/>
        <v>0</v>
      </c>
      <c r="BI164" s="140">
        <f t="shared" si="18"/>
        <v>0</v>
      </c>
      <c r="BJ164" s="13" t="s">
        <v>76</v>
      </c>
      <c r="BK164" s="140">
        <f t="shared" si="19"/>
        <v>0</v>
      </c>
      <c r="BL164" s="13" t="s">
        <v>151</v>
      </c>
      <c r="BM164" s="139" t="s">
        <v>281</v>
      </c>
    </row>
    <row r="165" spans="2:65" s="1" customFormat="1" ht="24" customHeight="1">
      <c r="B165" s="128"/>
      <c r="C165" s="129" t="s">
        <v>282</v>
      </c>
      <c r="D165" s="129" t="s">
        <v>146</v>
      </c>
      <c r="E165" s="130" t="s">
        <v>283</v>
      </c>
      <c r="F165" s="131" t="s">
        <v>284</v>
      </c>
      <c r="G165" s="132" t="s">
        <v>200</v>
      </c>
      <c r="H165" s="133">
        <v>25.54</v>
      </c>
      <c r="I165" s="134">
        <v>0</v>
      </c>
      <c r="J165" s="134">
        <f t="shared" si="10"/>
        <v>0</v>
      </c>
      <c r="K165" s="131" t="s">
        <v>1</v>
      </c>
      <c r="L165" s="25"/>
      <c r="M165" s="135" t="s">
        <v>1</v>
      </c>
      <c r="N165" s="136" t="s">
        <v>33</v>
      </c>
      <c r="O165" s="137">
        <v>0</v>
      </c>
      <c r="P165" s="137">
        <f t="shared" si="11"/>
        <v>0</v>
      </c>
      <c r="Q165" s="137">
        <v>1.77705050900548</v>
      </c>
      <c r="R165" s="137">
        <f t="shared" si="12"/>
        <v>45.385869999999954</v>
      </c>
      <c r="S165" s="137">
        <v>0</v>
      </c>
      <c r="T165" s="138">
        <f t="shared" si="13"/>
        <v>0</v>
      </c>
      <c r="AR165" s="139" t="s">
        <v>151</v>
      </c>
      <c r="AT165" s="139" t="s">
        <v>146</v>
      </c>
      <c r="AU165" s="139" t="s">
        <v>78</v>
      </c>
      <c r="AY165" s="13" t="s">
        <v>143</v>
      </c>
      <c r="BE165" s="140">
        <f t="shared" si="14"/>
        <v>0</v>
      </c>
      <c r="BF165" s="140">
        <f t="shared" si="15"/>
        <v>0</v>
      </c>
      <c r="BG165" s="140">
        <f t="shared" si="16"/>
        <v>0</v>
      </c>
      <c r="BH165" s="140">
        <f t="shared" si="17"/>
        <v>0</v>
      </c>
      <c r="BI165" s="140">
        <f t="shared" si="18"/>
        <v>0</v>
      </c>
      <c r="BJ165" s="13" t="s">
        <v>76</v>
      </c>
      <c r="BK165" s="140">
        <f t="shared" si="19"/>
        <v>0</v>
      </c>
      <c r="BL165" s="13" t="s">
        <v>151</v>
      </c>
      <c r="BM165" s="139" t="s">
        <v>285</v>
      </c>
    </row>
    <row r="166" spans="2:65" s="1" customFormat="1" ht="24" customHeight="1">
      <c r="B166" s="128"/>
      <c r="C166" s="129" t="s">
        <v>228</v>
      </c>
      <c r="D166" s="129" t="s">
        <v>146</v>
      </c>
      <c r="E166" s="130" t="s">
        <v>286</v>
      </c>
      <c r="F166" s="131" t="s">
        <v>287</v>
      </c>
      <c r="G166" s="132" t="s">
        <v>200</v>
      </c>
      <c r="H166" s="133">
        <v>51.6</v>
      </c>
      <c r="I166" s="134">
        <v>0</v>
      </c>
      <c r="J166" s="134">
        <f t="shared" si="10"/>
        <v>0</v>
      </c>
      <c r="K166" s="131" t="s">
        <v>1</v>
      </c>
      <c r="L166" s="25"/>
      <c r="M166" s="135" t="s">
        <v>1</v>
      </c>
      <c r="N166" s="136" t="s">
        <v>33</v>
      </c>
      <c r="O166" s="137">
        <v>0</v>
      </c>
      <c r="P166" s="137">
        <f t="shared" si="11"/>
        <v>0</v>
      </c>
      <c r="Q166" s="137">
        <v>1.7591420542635701</v>
      </c>
      <c r="R166" s="137">
        <f t="shared" si="12"/>
        <v>90.771730000000218</v>
      </c>
      <c r="S166" s="137">
        <v>0</v>
      </c>
      <c r="T166" s="138">
        <f t="shared" si="13"/>
        <v>0</v>
      </c>
      <c r="AR166" s="139" t="s">
        <v>151</v>
      </c>
      <c r="AT166" s="139" t="s">
        <v>146</v>
      </c>
      <c r="AU166" s="139" t="s">
        <v>78</v>
      </c>
      <c r="AY166" s="13" t="s">
        <v>143</v>
      </c>
      <c r="BE166" s="140">
        <f t="shared" si="14"/>
        <v>0</v>
      </c>
      <c r="BF166" s="140">
        <f t="shared" si="15"/>
        <v>0</v>
      </c>
      <c r="BG166" s="140">
        <f t="shared" si="16"/>
        <v>0</v>
      </c>
      <c r="BH166" s="140">
        <f t="shared" si="17"/>
        <v>0</v>
      </c>
      <c r="BI166" s="140">
        <f t="shared" si="18"/>
        <v>0</v>
      </c>
      <c r="BJ166" s="13" t="s">
        <v>76</v>
      </c>
      <c r="BK166" s="140">
        <f t="shared" si="19"/>
        <v>0</v>
      </c>
      <c r="BL166" s="13" t="s">
        <v>151</v>
      </c>
      <c r="BM166" s="139" t="s">
        <v>288</v>
      </c>
    </row>
    <row r="167" spans="2:65" s="1" customFormat="1" ht="24" customHeight="1">
      <c r="B167" s="128"/>
      <c r="C167" s="129" t="s">
        <v>289</v>
      </c>
      <c r="D167" s="129" t="s">
        <v>146</v>
      </c>
      <c r="E167" s="130" t="s">
        <v>290</v>
      </c>
      <c r="F167" s="131" t="s">
        <v>291</v>
      </c>
      <c r="G167" s="132" t="s">
        <v>292</v>
      </c>
      <c r="H167" s="133">
        <v>16.8</v>
      </c>
      <c r="I167" s="134">
        <v>0</v>
      </c>
      <c r="J167" s="134">
        <f t="shared" si="10"/>
        <v>0</v>
      </c>
      <c r="K167" s="131" t="s">
        <v>1</v>
      </c>
      <c r="L167" s="25"/>
      <c r="M167" s="135" t="s">
        <v>1</v>
      </c>
      <c r="N167" s="136" t="s">
        <v>33</v>
      </c>
      <c r="O167" s="137">
        <v>0</v>
      </c>
      <c r="P167" s="137">
        <f t="shared" si="11"/>
        <v>0</v>
      </c>
      <c r="Q167" s="137">
        <v>2.8714285714285699E-3</v>
      </c>
      <c r="R167" s="137">
        <f t="shared" si="12"/>
        <v>4.8239999999999977E-2</v>
      </c>
      <c r="S167" s="137">
        <v>0</v>
      </c>
      <c r="T167" s="138">
        <f t="shared" si="13"/>
        <v>0</v>
      </c>
      <c r="AR167" s="139" t="s">
        <v>151</v>
      </c>
      <c r="AT167" s="139" t="s">
        <v>146</v>
      </c>
      <c r="AU167" s="139" t="s">
        <v>78</v>
      </c>
      <c r="AY167" s="13" t="s">
        <v>143</v>
      </c>
      <c r="BE167" s="140">
        <f t="shared" si="14"/>
        <v>0</v>
      </c>
      <c r="BF167" s="140">
        <f t="shared" si="15"/>
        <v>0</v>
      </c>
      <c r="BG167" s="140">
        <f t="shared" si="16"/>
        <v>0</v>
      </c>
      <c r="BH167" s="140">
        <f t="shared" si="17"/>
        <v>0</v>
      </c>
      <c r="BI167" s="140">
        <f t="shared" si="18"/>
        <v>0</v>
      </c>
      <c r="BJ167" s="13" t="s">
        <v>76</v>
      </c>
      <c r="BK167" s="140">
        <f t="shared" si="19"/>
        <v>0</v>
      </c>
      <c r="BL167" s="13" t="s">
        <v>151</v>
      </c>
      <c r="BM167" s="139" t="s">
        <v>293</v>
      </c>
    </row>
    <row r="168" spans="2:65" s="11" customFormat="1" ht="22.9" customHeight="1">
      <c r="B168" s="116"/>
      <c r="D168" s="117" t="s">
        <v>67</v>
      </c>
      <c r="E168" s="126" t="s">
        <v>294</v>
      </c>
      <c r="F168" s="126" t="s">
        <v>295</v>
      </c>
      <c r="J168" s="127">
        <f>BK168</f>
        <v>0</v>
      </c>
      <c r="L168" s="116"/>
      <c r="M168" s="120"/>
      <c r="N168" s="121"/>
      <c r="O168" s="121"/>
      <c r="P168" s="122">
        <f>SUM(P169:P176)</f>
        <v>0</v>
      </c>
      <c r="Q168" s="121"/>
      <c r="R168" s="122">
        <f>SUM(R169:R176)</f>
        <v>0</v>
      </c>
      <c r="S168" s="121"/>
      <c r="T168" s="123">
        <f>SUM(T169:T176)</f>
        <v>0</v>
      </c>
      <c r="AR168" s="117" t="s">
        <v>76</v>
      </c>
      <c r="AT168" s="124" t="s">
        <v>67</v>
      </c>
      <c r="AU168" s="124" t="s">
        <v>76</v>
      </c>
      <c r="AY168" s="117" t="s">
        <v>143</v>
      </c>
      <c r="BK168" s="125">
        <f>SUM(BK169:BK176)</f>
        <v>0</v>
      </c>
    </row>
    <row r="169" spans="2:65" s="1" customFormat="1" ht="24" customHeight="1">
      <c r="B169" s="128"/>
      <c r="C169" s="129" t="s">
        <v>232</v>
      </c>
      <c r="D169" s="129" t="s">
        <v>146</v>
      </c>
      <c r="E169" s="130" t="s">
        <v>296</v>
      </c>
      <c r="F169" s="131" t="s">
        <v>297</v>
      </c>
      <c r="G169" s="132" t="s">
        <v>227</v>
      </c>
      <c r="H169" s="133">
        <v>48.3</v>
      </c>
      <c r="I169" s="134">
        <v>0</v>
      </c>
      <c r="J169" s="134">
        <f t="shared" ref="J169:J176" si="20">ROUND(I169*H169,2)</f>
        <v>0</v>
      </c>
      <c r="K169" s="131" t="s">
        <v>1</v>
      </c>
      <c r="L169" s="25"/>
      <c r="M169" s="135" t="s">
        <v>1</v>
      </c>
      <c r="N169" s="136" t="s">
        <v>33</v>
      </c>
      <c r="O169" s="137">
        <v>0</v>
      </c>
      <c r="P169" s="137">
        <f t="shared" ref="P169:P176" si="21">O169*H169</f>
        <v>0</v>
      </c>
      <c r="Q169" s="137">
        <v>0</v>
      </c>
      <c r="R169" s="137">
        <f t="shared" ref="R169:R176" si="22">Q169*H169</f>
        <v>0</v>
      </c>
      <c r="S169" s="137">
        <v>0</v>
      </c>
      <c r="T169" s="138">
        <f t="shared" ref="T169:T176" si="23">S169*H169</f>
        <v>0</v>
      </c>
      <c r="AR169" s="139" t="s">
        <v>151</v>
      </c>
      <c r="AT169" s="139" t="s">
        <v>146</v>
      </c>
      <c r="AU169" s="139" t="s">
        <v>78</v>
      </c>
      <c r="AY169" s="13" t="s">
        <v>143</v>
      </c>
      <c r="BE169" s="140">
        <f t="shared" ref="BE169:BE176" si="24">IF(N169="základní",J169,0)</f>
        <v>0</v>
      </c>
      <c r="BF169" s="140">
        <f t="shared" ref="BF169:BF176" si="25">IF(N169="snížená",J169,0)</f>
        <v>0</v>
      </c>
      <c r="BG169" s="140">
        <f t="shared" ref="BG169:BG176" si="26">IF(N169="zákl. přenesená",J169,0)</f>
        <v>0</v>
      </c>
      <c r="BH169" s="140">
        <f t="shared" ref="BH169:BH176" si="27">IF(N169="sníž. přenesená",J169,0)</f>
        <v>0</v>
      </c>
      <c r="BI169" s="140">
        <f t="shared" ref="BI169:BI176" si="28">IF(N169="nulová",J169,0)</f>
        <v>0</v>
      </c>
      <c r="BJ169" s="13" t="s">
        <v>76</v>
      </c>
      <c r="BK169" s="140">
        <f t="shared" ref="BK169:BK176" si="29">ROUND(I169*H169,2)</f>
        <v>0</v>
      </c>
      <c r="BL169" s="13" t="s">
        <v>151</v>
      </c>
      <c r="BM169" s="139" t="s">
        <v>298</v>
      </c>
    </row>
    <row r="170" spans="2:65" s="1" customFormat="1" ht="24" customHeight="1">
      <c r="B170" s="128"/>
      <c r="C170" s="129" t="s">
        <v>299</v>
      </c>
      <c r="D170" s="129" t="s">
        <v>146</v>
      </c>
      <c r="E170" s="130" t="s">
        <v>300</v>
      </c>
      <c r="F170" s="131" t="s">
        <v>301</v>
      </c>
      <c r="G170" s="132" t="s">
        <v>227</v>
      </c>
      <c r="H170" s="133">
        <v>482.98</v>
      </c>
      <c r="I170" s="134">
        <v>0</v>
      </c>
      <c r="J170" s="134">
        <f t="shared" si="20"/>
        <v>0</v>
      </c>
      <c r="K170" s="131" t="s">
        <v>1</v>
      </c>
      <c r="L170" s="25"/>
      <c r="M170" s="135" t="s">
        <v>1</v>
      </c>
      <c r="N170" s="136" t="s">
        <v>33</v>
      </c>
      <c r="O170" s="137">
        <v>0</v>
      </c>
      <c r="P170" s="137">
        <f t="shared" si="21"/>
        <v>0</v>
      </c>
      <c r="Q170" s="137">
        <v>0</v>
      </c>
      <c r="R170" s="137">
        <f t="shared" si="22"/>
        <v>0</v>
      </c>
      <c r="S170" s="137">
        <v>0</v>
      </c>
      <c r="T170" s="138">
        <f t="shared" si="23"/>
        <v>0</v>
      </c>
      <c r="AR170" s="139" t="s">
        <v>151</v>
      </c>
      <c r="AT170" s="139" t="s">
        <v>146</v>
      </c>
      <c r="AU170" s="139" t="s">
        <v>78</v>
      </c>
      <c r="AY170" s="13" t="s">
        <v>143</v>
      </c>
      <c r="BE170" s="140">
        <f t="shared" si="24"/>
        <v>0</v>
      </c>
      <c r="BF170" s="140">
        <f t="shared" si="25"/>
        <v>0</v>
      </c>
      <c r="BG170" s="140">
        <f t="shared" si="26"/>
        <v>0</v>
      </c>
      <c r="BH170" s="140">
        <f t="shared" si="27"/>
        <v>0</v>
      </c>
      <c r="BI170" s="140">
        <f t="shared" si="28"/>
        <v>0</v>
      </c>
      <c r="BJ170" s="13" t="s">
        <v>76</v>
      </c>
      <c r="BK170" s="140">
        <f t="shared" si="29"/>
        <v>0</v>
      </c>
      <c r="BL170" s="13" t="s">
        <v>151</v>
      </c>
      <c r="BM170" s="139" t="s">
        <v>302</v>
      </c>
    </row>
    <row r="171" spans="2:65" s="1" customFormat="1" ht="24" customHeight="1">
      <c r="B171" s="128"/>
      <c r="C171" s="129" t="s">
        <v>235</v>
      </c>
      <c r="D171" s="129" t="s">
        <v>146</v>
      </c>
      <c r="E171" s="130" t="s">
        <v>303</v>
      </c>
      <c r="F171" s="131" t="s">
        <v>304</v>
      </c>
      <c r="G171" s="132" t="s">
        <v>227</v>
      </c>
      <c r="H171" s="133">
        <v>112.69</v>
      </c>
      <c r="I171" s="134">
        <v>0</v>
      </c>
      <c r="J171" s="134">
        <f t="shared" si="20"/>
        <v>0</v>
      </c>
      <c r="K171" s="131" t="s">
        <v>1</v>
      </c>
      <c r="L171" s="25"/>
      <c r="M171" s="135" t="s">
        <v>1</v>
      </c>
      <c r="N171" s="136" t="s">
        <v>33</v>
      </c>
      <c r="O171" s="137">
        <v>0</v>
      </c>
      <c r="P171" s="137">
        <f t="shared" si="21"/>
        <v>0</v>
      </c>
      <c r="Q171" s="137">
        <v>0</v>
      </c>
      <c r="R171" s="137">
        <f t="shared" si="22"/>
        <v>0</v>
      </c>
      <c r="S171" s="137">
        <v>0</v>
      </c>
      <c r="T171" s="138">
        <f t="shared" si="23"/>
        <v>0</v>
      </c>
      <c r="AR171" s="139" t="s">
        <v>151</v>
      </c>
      <c r="AT171" s="139" t="s">
        <v>146</v>
      </c>
      <c r="AU171" s="139" t="s">
        <v>78</v>
      </c>
      <c r="AY171" s="13" t="s">
        <v>143</v>
      </c>
      <c r="BE171" s="140">
        <f t="shared" si="24"/>
        <v>0</v>
      </c>
      <c r="BF171" s="140">
        <f t="shared" si="25"/>
        <v>0</v>
      </c>
      <c r="BG171" s="140">
        <f t="shared" si="26"/>
        <v>0</v>
      </c>
      <c r="BH171" s="140">
        <f t="shared" si="27"/>
        <v>0</v>
      </c>
      <c r="BI171" s="140">
        <f t="shared" si="28"/>
        <v>0</v>
      </c>
      <c r="BJ171" s="13" t="s">
        <v>76</v>
      </c>
      <c r="BK171" s="140">
        <f t="shared" si="29"/>
        <v>0</v>
      </c>
      <c r="BL171" s="13" t="s">
        <v>151</v>
      </c>
      <c r="BM171" s="139" t="s">
        <v>305</v>
      </c>
    </row>
    <row r="172" spans="2:65" s="1" customFormat="1" ht="24" customHeight="1">
      <c r="B172" s="128"/>
      <c r="C172" s="129" t="s">
        <v>306</v>
      </c>
      <c r="D172" s="129" t="s">
        <v>146</v>
      </c>
      <c r="E172" s="130" t="s">
        <v>307</v>
      </c>
      <c r="F172" s="131" t="s">
        <v>308</v>
      </c>
      <c r="G172" s="132" t="s">
        <v>227</v>
      </c>
      <c r="H172" s="133">
        <v>1126.95</v>
      </c>
      <c r="I172" s="134">
        <v>0</v>
      </c>
      <c r="J172" s="134">
        <f t="shared" si="20"/>
        <v>0</v>
      </c>
      <c r="K172" s="131" t="s">
        <v>1</v>
      </c>
      <c r="L172" s="25"/>
      <c r="M172" s="135" t="s">
        <v>1</v>
      </c>
      <c r="N172" s="136" t="s">
        <v>33</v>
      </c>
      <c r="O172" s="137">
        <v>0</v>
      </c>
      <c r="P172" s="137">
        <f t="shared" si="21"/>
        <v>0</v>
      </c>
      <c r="Q172" s="137">
        <v>0</v>
      </c>
      <c r="R172" s="137">
        <f t="shared" si="22"/>
        <v>0</v>
      </c>
      <c r="S172" s="137">
        <v>0</v>
      </c>
      <c r="T172" s="138">
        <f t="shared" si="23"/>
        <v>0</v>
      </c>
      <c r="AR172" s="139" t="s">
        <v>151</v>
      </c>
      <c r="AT172" s="139" t="s">
        <v>146</v>
      </c>
      <c r="AU172" s="139" t="s">
        <v>78</v>
      </c>
      <c r="AY172" s="13" t="s">
        <v>143</v>
      </c>
      <c r="BE172" s="140">
        <f t="shared" si="24"/>
        <v>0</v>
      </c>
      <c r="BF172" s="140">
        <f t="shared" si="25"/>
        <v>0</v>
      </c>
      <c r="BG172" s="140">
        <f t="shared" si="26"/>
        <v>0</v>
      </c>
      <c r="BH172" s="140">
        <f t="shared" si="27"/>
        <v>0</v>
      </c>
      <c r="BI172" s="140">
        <f t="shared" si="28"/>
        <v>0</v>
      </c>
      <c r="BJ172" s="13" t="s">
        <v>76</v>
      </c>
      <c r="BK172" s="140">
        <f t="shared" si="29"/>
        <v>0</v>
      </c>
      <c r="BL172" s="13" t="s">
        <v>151</v>
      </c>
      <c r="BM172" s="139" t="s">
        <v>309</v>
      </c>
    </row>
    <row r="173" spans="2:65" s="1" customFormat="1" ht="16.5" customHeight="1">
      <c r="B173" s="128"/>
      <c r="C173" s="129" t="s">
        <v>240</v>
      </c>
      <c r="D173" s="129" t="s">
        <v>146</v>
      </c>
      <c r="E173" s="130" t="s">
        <v>310</v>
      </c>
      <c r="F173" s="131" t="s">
        <v>311</v>
      </c>
      <c r="G173" s="132" t="s">
        <v>227</v>
      </c>
      <c r="H173" s="133">
        <v>160.99</v>
      </c>
      <c r="I173" s="134">
        <v>0</v>
      </c>
      <c r="J173" s="134">
        <f t="shared" si="20"/>
        <v>0</v>
      </c>
      <c r="K173" s="131" t="s">
        <v>1</v>
      </c>
      <c r="L173" s="25"/>
      <c r="M173" s="135" t="s">
        <v>1</v>
      </c>
      <c r="N173" s="136" t="s">
        <v>33</v>
      </c>
      <c r="O173" s="137">
        <v>0</v>
      </c>
      <c r="P173" s="137">
        <f t="shared" si="21"/>
        <v>0</v>
      </c>
      <c r="Q173" s="137">
        <v>0</v>
      </c>
      <c r="R173" s="137">
        <f t="shared" si="22"/>
        <v>0</v>
      </c>
      <c r="S173" s="137">
        <v>0</v>
      </c>
      <c r="T173" s="138">
        <f t="shared" si="23"/>
        <v>0</v>
      </c>
      <c r="AR173" s="139" t="s">
        <v>151</v>
      </c>
      <c r="AT173" s="139" t="s">
        <v>146</v>
      </c>
      <c r="AU173" s="139" t="s">
        <v>78</v>
      </c>
      <c r="AY173" s="13" t="s">
        <v>143</v>
      </c>
      <c r="BE173" s="140">
        <f t="shared" si="24"/>
        <v>0</v>
      </c>
      <c r="BF173" s="140">
        <f t="shared" si="25"/>
        <v>0</v>
      </c>
      <c r="BG173" s="140">
        <f t="shared" si="26"/>
        <v>0</v>
      </c>
      <c r="BH173" s="140">
        <f t="shared" si="27"/>
        <v>0</v>
      </c>
      <c r="BI173" s="140">
        <f t="shared" si="28"/>
        <v>0</v>
      </c>
      <c r="BJ173" s="13" t="s">
        <v>76</v>
      </c>
      <c r="BK173" s="140">
        <f t="shared" si="29"/>
        <v>0</v>
      </c>
      <c r="BL173" s="13" t="s">
        <v>151</v>
      </c>
      <c r="BM173" s="139" t="s">
        <v>312</v>
      </c>
    </row>
    <row r="174" spans="2:65" s="1" customFormat="1" ht="24" customHeight="1">
      <c r="B174" s="128"/>
      <c r="C174" s="129" t="s">
        <v>313</v>
      </c>
      <c r="D174" s="129" t="s">
        <v>146</v>
      </c>
      <c r="E174" s="130" t="s">
        <v>314</v>
      </c>
      <c r="F174" s="131" t="s">
        <v>315</v>
      </c>
      <c r="G174" s="132" t="s">
        <v>227</v>
      </c>
      <c r="H174" s="133">
        <v>2253.89</v>
      </c>
      <c r="I174" s="134">
        <v>0</v>
      </c>
      <c r="J174" s="134">
        <f t="shared" si="20"/>
        <v>0</v>
      </c>
      <c r="K174" s="131" t="s">
        <v>1</v>
      </c>
      <c r="L174" s="25"/>
      <c r="M174" s="135" t="s">
        <v>1</v>
      </c>
      <c r="N174" s="136" t="s">
        <v>33</v>
      </c>
      <c r="O174" s="137">
        <v>0</v>
      </c>
      <c r="P174" s="137">
        <f t="shared" si="21"/>
        <v>0</v>
      </c>
      <c r="Q174" s="137">
        <v>0</v>
      </c>
      <c r="R174" s="137">
        <f t="shared" si="22"/>
        <v>0</v>
      </c>
      <c r="S174" s="137">
        <v>0</v>
      </c>
      <c r="T174" s="138">
        <f t="shared" si="23"/>
        <v>0</v>
      </c>
      <c r="AR174" s="139" t="s">
        <v>151</v>
      </c>
      <c r="AT174" s="139" t="s">
        <v>146</v>
      </c>
      <c r="AU174" s="139" t="s">
        <v>78</v>
      </c>
      <c r="AY174" s="13" t="s">
        <v>143</v>
      </c>
      <c r="BE174" s="140">
        <f t="shared" si="24"/>
        <v>0</v>
      </c>
      <c r="BF174" s="140">
        <f t="shared" si="25"/>
        <v>0</v>
      </c>
      <c r="BG174" s="140">
        <f t="shared" si="26"/>
        <v>0</v>
      </c>
      <c r="BH174" s="140">
        <f t="shared" si="27"/>
        <v>0</v>
      </c>
      <c r="BI174" s="140">
        <f t="shared" si="28"/>
        <v>0</v>
      </c>
      <c r="BJ174" s="13" t="s">
        <v>76</v>
      </c>
      <c r="BK174" s="140">
        <f t="shared" si="29"/>
        <v>0</v>
      </c>
      <c r="BL174" s="13" t="s">
        <v>151</v>
      </c>
      <c r="BM174" s="139" t="s">
        <v>316</v>
      </c>
    </row>
    <row r="175" spans="2:65" s="1" customFormat="1" ht="24" customHeight="1">
      <c r="B175" s="128"/>
      <c r="C175" s="129" t="s">
        <v>244</v>
      </c>
      <c r="D175" s="129" t="s">
        <v>146</v>
      </c>
      <c r="E175" s="130" t="s">
        <v>317</v>
      </c>
      <c r="F175" s="131" t="s">
        <v>318</v>
      </c>
      <c r="G175" s="132" t="s">
        <v>227</v>
      </c>
      <c r="H175" s="133">
        <v>160.99</v>
      </c>
      <c r="I175" s="134">
        <v>0</v>
      </c>
      <c r="J175" s="134">
        <f t="shared" si="20"/>
        <v>0</v>
      </c>
      <c r="K175" s="131" t="s">
        <v>1</v>
      </c>
      <c r="L175" s="25"/>
      <c r="M175" s="135" t="s">
        <v>1</v>
      </c>
      <c r="N175" s="136" t="s">
        <v>33</v>
      </c>
      <c r="O175" s="137">
        <v>0</v>
      </c>
      <c r="P175" s="137">
        <f t="shared" si="21"/>
        <v>0</v>
      </c>
      <c r="Q175" s="137">
        <v>0</v>
      </c>
      <c r="R175" s="137">
        <f t="shared" si="22"/>
        <v>0</v>
      </c>
      <c r="S175" s="137">
        <v>0</v>
      </c>
      <c r="T175" s="138">
        <f t="shared" si="23"/>
        <v>0</v>
      </c>
      <c r="AR175" s="139" t="s">
        <v>151</v>
      </c>
      <c r="AT175" s="139" t="s">
        <v>146</v>
      </c>
      <c r="AU175" s="139" t="s">
        <v>78</v>
      </c>
      <c r="AY175" s="13" t="s">
        <v>143</v>
      </c>
      <c r="BE175" s="140">
        <f t="shared" si="24"/>
        <v>0</v>
      </c>
      <c r="BF175" s="140">
        <f t="shared" si="25"/>
        <v>0</v>
      </c>
      <c r="BG175" s="140">
        <f t="shared" si="26"/>
        <v>0</v>
      </c>
      <c r="BH175" s="140">
        <f t="shared" si="27"/>
        <v>0</v>
      </c>
      <c r="BI175" s="140">
        <f t="shared" si="28"/>
        <v>0</v>
      </c>
      <c r="BJ175" s="13" t="s">
        <v>76</v>
      </c>
      <c r="BK175" s="140">
        <f t="shared" si="29"/>
        <v>0</v>
      </c>
      <c r="BL175" s="13" t="s">
        <v>151</v>
      </c>
      <c r="BM175" s="139" t="s">
        <v>319</v>
      </c>
    </row>
    <row r="176" spans="2:65" s="1" customFormat="1" ht="24" customHeight="1">
      <c r="B176" s="128"/>
      <c r="C176" s="129" t="s">
        <v>320</v>
      </c>
      <c r="D176" s="129" t="s">
        <v>146</v>
      </c>
      <c r="E176" s="130" t="s">
        <v>321</v>
      </c>
      <c r="F176" s="131" t="s">
        <v>322</v>
      </c>
      <c r="G176" s="132" t="s">
        <v>227</v>
      </c>
      <c r="H176" s="133">
        <v>160.99</v>
      </c>
      <c r="I176" s="134">
        <v>0</v>
      </c>
      <c r="J176" s="134">
        <f t="shared" si="20"/>
        <v>0</v>
      </c>
      <c r="K176" s="131" t="s">
        <v>1</v>
      </c>
      <c r="L176" s="25"/>
      <c r="M176" s="135" t="s">
        <v>1</v>
      </c>
      <c r="N176" s="136" t="s">
        <v>33</v>
      </c>
      <c r="O176" s="137">
        <v>0</v>
      </c>
      <c r="P176" s="137">
        <f t="shared" si="21"/>
        <v>0</v>
      </c>
      <c r="Q176" s="137">
        <v>0</v>
      </c>
      <c r="R176" s="137">
        <f t="shared" si="22"/>
        <v>0</v>
      </c>
      <c r="S176" s="137">
        <v>0</v>
      </c>
      <c r="T176" s="138">
        <f t="shared" si="23"/>
        <v>0</v>
      </c>
      <c r="AR176" s="139" t="s">
        <v>151</v>
      </c>
      <c r="AT176" s="139" t="s">
        <v>146</v>
      </c>
      <c r="AU176" s="139" t="s">
        <v>78</v>
      </c>
      <c r="AY176" s="13" t="s">
        <v>143</v>
      </c>
      <c r="BE176" s="140">
        <f t="shared" si="24"/>
        <v>0</v>
      </c>
      <c r="BF176" s="140">
        <f t="shared" si="25"/>
        <v>0</v>
      </c>
      <c r="BG176" s="140">
        <f t="shared" si="26"/>
        <v>0</v>
      </c>
      <c r="BH176" s="140">
        <f t="shared" si="27"/>
        <v>0</v>
      </c>
      <c r="BI176" s="140">
        <f t="shared" si="28"/>
        <v>0</v>
      </c>
      <c r="BJ176" s="13" t="s">
        <v>76</v>
      </c>
      <c r="BK176" s="140">
        <f t="shared" si="29"/>
        <v>0</v>
      </c>
      <c r="BL176" s="13" t="s">
        <v>151</v>
      </c>
      <c r="BM176" s="139" t="s">
        <v>323</v>
      </c>
    </row>
    <row r="177" spans="2:65" s="11" customFormat="1" ht="22.9" customHeight="1">
      <c r="B177" s="116"/>
      <c r="D177" s="117" t="s">
        <v>67</v>
      </c>
      <c r="E177" s="126" t="s">
        <v>324</v>
      </c>
      <c r="F177" s="126" t="s">
        <v>325</v>
      </c>
      <c r="J177" s="127">
        <f>BK177</f>
        <v>0</v>
      </c>
      <c r="L177" s="116"/>
      <c r="M177" s="120"/>
      <c r="N177" s="121"/>
      <c r="O177" s="121"/>
      <c r="P177" s="122">
        <f>P178</f>
        <v>0</v>
      </c>
      <c r="Q177" s="121"/>
      <c r="R177" s="122">
        <f>R178</f>
        <v>0</v>
      </c>
      <c r="S177" s="121"/>
      <c r="T177" s="123">
        <f>T178</f>
        <v>0</v>
      </c>
      <c r="AR177" s="117" t="s">
        <v>76</v>
      </c>
      <c r="AT177" s="124" t="s">
        <v>67</v>
      </c>
      <c r="AU177" s="124" t="s">
        <v>76</v>
      </c>
      <c r="AY177" s="117" t="s">
        <v>143</v>
      </c>
      <c r="BK177" s="125">
        <f>BK178</f>
        <v>0</v>
      </c>
    </row>
    <row r="178" spans="2:65" s="1" customFormat="1" ht="16.5" customHeight="1">
      <c r="B178" s="128"/>
      <c r="C178" s="129" t="s">
        <v>247</v>
      </c>
      <c r="D178" s="129" t="s">
        <v>146</v>
      </c>
      <c r="E178" s="130" t="s">
        <v>326</v>
      </c>
      <c r="F178" s="131" t="s">
        <v>327</v>
      </c>
      <c r="G178" s="132" t="s">
        <v>227</v>
      </c>
      <c r="H178" s="133">
        <v>203.94</v>
      </c>
      <c r="I178" s="134">
        <v>0</v>
      </c>
      <c r="J178" s="134">
        <f>ROUND(I178*H178,2)</f>
        <v>0</v>
      </c>
      <c r="K178" s="131" t="s">
        <v>1</v>
      </c>
      <c r="L178" s="25"/>
      <c r="M178" s="135" t="s">
        <v>1</v>
      </c>
      <c r="N178" s="136" t="s">
        <v>33</v>
      </c>
      <c r="O178" s="137">
        <v>0</v>
      </c>
      <c r="P178" s="137">
        <f>O178*H178</f>
        <v>0</v>
      </c>
      <c r="Q178" s="137">
        <v>0</v>
      </c>
      <c r="R178" s="137">
        <f>Q178*H178</f>
        <v>0</v>
      </c>
      <c r="S178" s="137">
        <v>0</v>
      </c>
      <c r="T178" s="138">
        <f>S178*H178</f>
        <v>0</v>
      </c>
      <c r="AR178" s="139" t="s">
        <v>151</v>
      </c>
      <c r="AT178" s="139" t="s">
        <v>146</v>
      </c>
      <c r="AU178" s="139" t="s">
        <v>78</v>
      </c>
      <c r="AY178" s="13" t="s">
        <v>143</v>
      </c>
      <c r="BE178" s="140">
        <f>IF(N178="základní",J178,0)</f>
        <v>0</v>
      </c>
      <c r="BF178" s="140">
        <f>IF(N178="snížená",J178,0)</f>
        <v>0</v>
      </c>
      <c r="BG178" s="140">
        <f>IF(N178="zákl. přenesená",J178,0)</f>
        <v>0</v>
      </c>
      <c r="BH178" s="140">
        <f>IF(N178="sníž. přenesená",J178,0)</f>
        <v>0</v>
      </c>
      <c r="BI178" s="140">
        <f>IF(N178="nulová",J178,0)</f>
        <v>0</v>
      </c>
      <c r="BJ178" s="13" t="s">
        <v>76</v>
      </c>
      <c r="BK178" s="140">
        <f>ROUND(I178*H178,2)</f>
        <v>0</v>
      </c>
      <c r="BL178" s="13" t="s">
        <v>151</v>
      </c>
      <c r="BM178" s="139" t="s">
        <v>328</v>
      </c>
    </row>
    <row r="179" spans="2:65" s="11" customFormat="1" ht="22.9" customHeight="1">
      <c r="B179" s="116"/>
      <c r="D179" s="117" t="s">
        <v>67</v>
      </c>
      <c r="E179" s="126" t="s">
        <v>141</v>
      </c>
      <c r="F179" s="126" t="s">
        <v>142</v>
      </c>
      <c r="J179" s="127">
        <f>BK179</f>
        <v>0</v>
      </c>
      <c r="L179" s="116"/>
      <c r="M179" s="120"/>
      <c r="N179" s="121"/>
      <c r="O179" s="121"/>
      <c r="P179" s="122">
        <v>0</v>
      </c>
      <c r="Q179" s="121"/>
      <c r="R179" s="122">
        <v>0</v>
      </c>
      <c r="S179" s="121"/>
      <c r="T179" s="123">
        <v>0</v>
      </c>
      <c r="AR179" s="117" t="s">
        <v>78</v>
      </c>
      <c r="AT179" s="124" t="s">
        <v>67</v>
      </c>
      <c r="AU179" s="124" t="s">
        <v>76</v>
      </c>
      <c r="AY179" s="117" t="s">
        <v>143</v>
      </c>
      <c r="BK179" s="125">
        <v>0</v>
      </c>
    </row>
    <row r="180" spans="2:65" s="11" customFormat="1" ht="22.9" customHeight="1">
      <c r="B180" s="116"/>
      <c r="D180" s="117" t="s">
        <v>67</v>
      </c>
      <c r="E180" s="126" t="s">
        <v>329</v>
      </c>
      <c r="F180" s="126" t="s">
        <v>330</v>
      </c>
      <c r="J180" s="127">
        <f>BK180</f>
        <v>0</v>
      </c>
      <c r="L180" s="116"/>
      <c r="M180" s="120"/>
      <c r="N180" s="121"/>
      <c r="O180" s="121"/>
      <c r="P180" s="122">
        <f>SUM(P181:P184)</f>
        <v>0</v>
      </c>
      <c r="Q180" s="121"/>
      <c r="R180" s="122">
        <f>SUM(R181:R184)</f>
        <v>1.6242999999999992</v>
      </c>
      <c r="S180" s="121"/>
      <c r="T180" s="123">
        <f>SUM(T181:T184)</f>
        <v>0</v>
      </c>
      <c r="AR180" s="117" t="s">
        <v>78</v>
      </c>
      <c r="AT180" s="124" t="s">
        <v>67</v>
      </c>
      <c r="AU180" s="124" t="s">
        <v>76</v>
      </c>
      <c r="AY180" s="117" t="s">
        <v>143</v>
      </c>
      <c r="BK180" s="125">
        <f>SUM(BK181:BK184)</f>
        <v>0</v>
      </c>
    </row>
    <row r="181" spans="2:65" s="1" customFormat="1" ht="24" customHeight="1">
      <c r="B181" s="128"/>
      <c r="C181" s="129" t="s">
        <v>331</v>
      </c>
      <c r="D181" s="129" t="s">
        <v>146</v>
      </c>
      <c r="E181" s="130" t="s">
        <v>332</v>
      </c>
      <c r="F181" s="131" t="s">
        <v>333</v>
      </c>
      <c r="G181" s="132" t="s">
        <v>292</v>
      </c>
      <c r="H181" s="133">
        <v>255.6</v>
      </c>
      <c r="I181" s="134">
        <v>0</v>
      </c>
      <c r="J181" s="134">
        <f>ROUND(I181*H181,2)</f>
        <v>0</v>
      </c>
      <c r="K181" s="131" t="s">
        <v>1</v>
      </c>
      <c r="L181" s="25"/>
      <c r="M181" s="135" t="s">
        <v>1</v>
      </c>
      <c r="N181" s="136" t="s">
        <v>33</v>
      </c>
      <c r="O181" s="137">
        <v>0</v>
      </c>
      <c r="P181" s="137">
        <f>O181*H181</f>
        <v>0</v>
      </c>
      <c r="Q181" s="137">
        <v>6.35485133020344E-3</v>
      </c>
      <c r="R181" s="137">
        <f>Q181*H181</f>
        <v>1.6242999999999992</v>
      </c>
      <c r="S181" s="137">
        <v>0</v>
      </c>
      <c r="T181" s="138">
        <f>S181*H181</f>
        <v>0</v>
      </c>
      <c r="AR181" s="139" t="s">
        <v>149</v>
      </c>
      <c r="AT181" s="139" t="s">
        <v>146</v>
      </c>
      <c r="AU181" s="139" t="s">
        <v>78</v>
      </c>
      <c r="AY181" s="13" t="s">
        <v>143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3" t="s">
        <v>76</v>
      </c>
      <c r="BK181" s="140">
        <f>ROUND(I181*H181,2)</f>
        <v>0</v>
      </c>
      <c r="BL181" s="13" t="s">
        <v>149</v>
      </c>
      <c r="BM181" s="139" t="s">
        <v>334</v>
      </c>
    </row>
    <row r="182" spans="2:65" s="1" customFormat="1" ht="16.5" customHeight="1">
      <c r="B182" s="128"/>
      <c r="C182" s="145" t="s">
        <v>250</v>
      </c>
      <c r="D182" s="145" t="s">
        <v>237</v>
      </c>
      <c r="E182" s="146" t="s">
        <v>335</v>
      </c>
      <c r="F182" s="147" t="s">
        <v>336</v>
      </c>
      <c r="G182" s="148" t="s">
        <v>337</v>
      </c>
      <c r="H182" s="149">
        <v>7.6</v>
      </c>
      <c r="I182" s="150">
        <v>0</v>
      </c>
      <c r="J182" s="150">
        <f>ROUND(I182*H182,2)</f>
        <v>0</v>
      </c>
      <c r="K182" s="147" t="s">
        <v>1</v>
      </c>
      <c r="L182" s="151"/>
      <c r="M182" s="152" t="s">
        <v>1</v>
      </c>
      <c r="N182" s="153" t="s">
        <v>33</v>
      </c>
      <c r="O182" s="137">
        <v>0</v>
      </c>
      <c r="P182" s="137">
        <f>O182*H182</f>
        <v>0</v>
      </c>
      <c r="Q182" s="137">
        <v>0</v>
      </c>
      <c r="R182" s="137">
        <f>Q182*H182</f>
        <v>0</v>
      </c>
      <c r="S182" s="137">
        <v>0</v>
      </c>
      <c r="T182" s="138">
        <f>S182*H182</f>
        <v>0</v>
      </c>
      <c r="AR182" s="139" t="s">
        <v>228</v>
      </c>
      <c r="AT182" s="139" t="s">
        <v>237</v>
      </c>
      <c r="AU182" s="139" t="s">
        <v>78</v>
      </c>
      <c r="AY182" s="13" t="s">
        <v>143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3" t="s">
        <v>76</v>
      </c>
      <c r="BK182" s="140">
        <f>ROUND(I182*H182,2)</f>
        <v>0</v>
      </c>
      <c r="BL182" s="13" t="s">
        <v>149</v>
      </c>
      <c r="BM182" s="139" t="s">
        <v>338</v>
      </c>
    </row>
    <row r="183" spans="2:65" s="1" customFormat="1" ht="16.5" customHeight="1">
      <c r="B183" s="128"/>
      <c r="C183" s="145" t="s">
        <v>339</v>
      </c>
      <c r="D183" s="145" t="s">
        <v>237</v>
      </c>
      <c r="E183" s="146" t="s">
        <v>340</v>
      </c>
      <c r="F183" s="147" t="s">
        <v>341</v>
      </c>
      <c r="G183" s="148" t="s">
        <v>292</v>
      </c>
      <c r="H183" s="149">
        <v>280.8</v>
      </c>
      <c r="I183" s="150">
        <v>0</v>
      </c>
      <c r="J183" s="150">
        <f>ROUND(I183*H183,2)</f>
        <v>0</v>
      </c>
      <c r="K183" s="147" t="s">
        <v>1</v>
      </c>
      <c r="L183" s="151"/>
      <c r="M183" s="152" t="s">
        <v>1</v>
      </c>
      <c r="N183" s="153" t="s">
        <v>33</v>
      </c>
      <c r="O183" s="137">
        <v>0</v>
      </c>
      <c r="P183" s="137">
        <f>O183*H183</f>
        <v>0</v>
      </c>
      <c r="Q183" s="137">
        <v>0</v>
      </c>
      <c r="R183" s="137">
        <f>Q183*H183</f>
        <v>0</v>
      </c>
      <c r="S183" s="137">
        <v>0</v>
      </c>
      <c r="T183" s="138">
        <f>S183*H183</f>
        <v>0</v>
      </c>
      <c r="AR183" s="139" t="s">
        <v>228</v>
      </c>
      <c r="AT183" s="139" t="s">
        <v>237</v>
      </c>
      <c r="AU183" s="139" t="s">
        <v>78</v>
      </c>
      <c r="AY183" s="13" t="s">
        <v>143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3" t="s">
        <v>76</v>
      </c>
      <c r="BK183" s="140">
        <f>ROUND(I183*H183,2)</f>
        <v>0</v>
      </c>
      <c r="BL183" s="13" t="s">
        <v>149</v>
      </c>
      <c r="BM183" s="139" t="s">
        <v>342</v>
      </c>
    </row>
    <row r="184" spans="2:65" s="1" customFormat="1" ht="24" customHeight="1">
      <c r="B184" s="128"/>
      <c r="C184" s="129" t="s">
        <v>254</v>
      </c>
      <c r="D184" s="129" t="s">
        <v>146</v>
      </c>
      <c r="E184" s="130" t="s">
        <v>343</v>
      </c>
      <c r="F184" s="131" t="s">
        <v>344</v>
      </c>
      <c r="G184" s="132" t="s">
        <v>345</v>
      </c>
      <c r="H184" s="133">
        <v>951.99</v>
      </c>
      <c r="I184" s="134">
        <v>0</v>
      </c>
      <c r="J184" s="134">
        <f>ROUND(I184*H184,2)</f>
        <v>0</v>
      </c>
      <c r="K184" s="131" t="s">
        <v>1</v>
      </c>
      <c r="L184" s="25"/>
      <c r="M184" s="135" t="s">
        <v>1</v>
      </c>
      <c r="N184" s="136" t="s">
        <v>33</v>
      </c>
      <c r="O184" s="137">
        <v>0</v>
      </c>
      <c r="P184" s="137">
        <f>O184*H184</f>
        <v>0</v>
      </c>
      <c r="Q184" s="137">
        <v>0</v>
      </c>
      <c r="R184" s="137">
        <f>Q184*H184</f>
        <v>0</v>
      </c>
      <c r="S184" s="137">
        <v>0</v>
      </c>
      <c r="T184" s="138">
        <f>S184*H184</f>
        <v>0</v>
      </c>
      <c r="AR184" s="139" t="s">
        <v>149</v>
      </c>
      <c r="AT184" s="139" t="s">
        <v>146</v>
      </c>
      <c r="AU184" s="139" t="s">
        <v>78</v>
      </c>
      <c r="AY184" s="13" t="s">
        <v>143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3" t="s">
        <v>76</v>
      </c>
      <c r="BK184" s="140">
        <f>ROUND(I184*H184,2)</f>
        <v>0</v>
      </c>
      <c r="BL184" s="13" t="s">
        <v>149</v>
      </c>
      <c r="BM184" s="139" t="s">
        <v>346</v>
      </c>
    </row>
    <row r="185" spans="2:65" s="11" customFormat="1" ht="22.9" customHeight="1">
      <c r="B185" s="116"/>
      <c r="D185" s="117" t="s">
        <v>67</v>
      </c>
      <c r="E185" s="126" t="s">
        <v>347</v>
      </c>
      <c r="F185" s="126" t="s">
        <v>348</v>
      </c>
      <c r="J185" s="127">
        <f>BK185</f>
        <v>0</v>
      </c>
      <c r="L185" s="116"/>
      <c r="M185" s="120"/>
      <c r="N185" s="121"/>
      <c r="O185" s="121"/>
      <c r="P185" s="122">
        <f>SUM(P186:P202)</f>
        <v>0</v>
      </c>
      <c r="Q185" s="121"/>
      <c r="R185" s="122">
        <f>SUM(R186:R202)</f>
        <v>1.533099999999999</v>
      </c>
      <c r="S185" s="121"/>
      <c r="T185" s="123">
        <f>SUM(T186:T202)</f>
        <v>0</v>
      </c>
      <c r="AR185" s="117" t="s">
        <v>78</v>
      </c>
      <c r="AT185" s="124" t="s">
        <v>67</v>
      </c>
      <c r="AU185" s="124" t="s">
        <v>76</v>
      </c>
      <c r="AY185" s="117" t="s">
        <v>143</v>
      </c>
      <c r="BK185" s="125">
        <f>SUM(BK186:BK202)</f>
        <v>0</v>
      </c>
    </row>
    <row r="186" spans="2:65" s="1" customFormat="1" ht="16.5" customHeight="1">
      <c r="B186" s="128"/>
      <c r="C186" s="129" t="s">
        <v>349</v>
      </c>
      <c r="D186" s="129" t="s">
        <v>146</v>
      </c>
      <c r="E186" s="130" t="s">
        <v>350</v>
      </c>
      <c r="F186" s="131" t="s">
        <v>351</v>
      </c>
      <c r="G186" s="132" t="s">
        <v>195</v>
      </c>
      <c r="H186" s="133">
        <v>20.399999999999999</v>
      </c>
      <c r="I186" s="134">
        <v>0</v>
      </c>
      <c r="J186" s="134">
        <f t="shared" ref="J186:J202" si="30">ROUND(I186*H186,2)</f>
        <v>0</v>
      </c>
      <c r="K186" s="131" t="s">
        <v>1</v>
      </c>
      <c r="L186" s="25"/>
      <c r="M186" s="135" t="s">
        <v>1</v>
      </c>
      <c r="N186" s="136" t="s">
        <v>33</v>
      </c>
      <c r="O186" s="137">
        <v>0</v>
      </c>
      <c r="P186" s="137">
        <f t="shared" ref="P186:P202" si="31">O186*H186</f>
        <v>0</v>
      </c>
      <c r="Q186" s="137">
        <v>0</v>
      </c>
      <c r="R186" s="137">
        <f t="shared" ref="R186:R202" si="32">Q186*H186</f>
        <v>0</v>
      </c>
      <c r="S186" s="137">
        <v>0</v>
      </c>
      <c r="T186" s="138">
        <f t="shared" ref="T186:T202" si="33">S186*H186</f>
        <v>0</v>
      </c>
      <c r="AR186" s="139" t="s">
        <v>149</v>
      </c>
      <c r="AT186" s="139" t="s">
        <v>146</v>
      </c>
      <c r="AU186" s="139" t="s">
        <v>78</v>
      </c>
      <c r="AY186" s="13" t="s">
        <v>143</v>
      </c>
      <c r="BE186" s="140">
        <f t="shared" ref="BE186:BE202" si="34">IF(N186="základní",J186,0)</f>
        <v>0</v>
      </c>
      <c r="BF186" s="140">
        <f t="shared" ref="BF186:BF202" si="35">IF(N186="snížená",J186,0)</f>
        <v>0</v>
      </c>
      <c r="BG186" s="140">
        <f t="shared" ref="BG186:BG202" si="36">IF(N186="zákl. přenesená",J186,0)</f>
        <v>0</v>
      </c>
      <c r="BH186" s="140">
        <f t="shared" ref="BH186:BH202" si="37">IF(N186="sníž. přenesená",J186,0)</f>
        <v>0</v>
      </c>
      <c r="BI186" s="140">
        <f t="shared" ref="BI186:BI202" si="38">IF(N186="nulová",J186,0)</f>
        <v>0</v>
      </c>
      <c r="BJ186" s="13" t="s">
        <v>76</v>
      </c>
      <c r="BK186" s="140">
        <f t="shared" ref="BK186:BK202" si="39">ROUND(I186*H186,2)</f>
        <v>0</v>
      </c>
      <c r="BL186" s="13" t="s">
        <v>149</v>
      </c>
      <c r="BM186" s="139" t="s">
        <v>352</v>
      </c>
    </row>
    <row r="187" spans="2:65" s="1" customFormat="1" ht="16.5" customHeight="1">
      <c r="B187" s="128"/>
      <c r="C187" s="129" t="s">
        <v>258</v>
      </c>
      <c r="D187" s="129" t="s">
        <v>146</v>
      </c>
      <c r="E187" s="130" t="s">
        <v>353</v>
      </c>
      <c r="F187" s="131" t="s">
        <v>354</v>
      </c>
      <c r="G187" s="132" t="s">
        <v>195</v>
      </c>
      <c r="H187" s="133">
        <v>234</v>
      </c>
      <c r="I187" s="134">
        <v>0</v>
      </c>
      <c r="J187" s="134">
        <f t="shared" si="30"/>
        <v>0</v>
      </c>
      <c r="K187" s="131" t="s">
        <v>1</v>
      </c>
      <c r="L187" s="25"/>
      <c r="M187" s="135" t="s">
        <v>1</v>
      </c>
      <c r="N187" s="136" t="s">
        <v>33</v>
      </c>
      <c r="O187" s="137">
        <v>0</v>
      </c>
      <c r="P187" s="137">
        <f t="shared" si="31"/>
        <v>0</v>
      </c>
      <c r="Q187" s="137">
        <v>0</v>
      </c>
      <c r="R187" s="137">
        <f t="shared" si="32"/>
        <v>0</v>
      </c>
      <c r="S187" s="137">
        <v>0</v>
      </c>
      <c r="T187" s="138">
        <f t="shared" si="33"/>
        <v>0</v>
      </c>
      <c r="AR187" s="139" t="s">
        <v>149</v>
      </c>
      <c r="AT187" s="139" t="s">
        <v>146</v>
      </c>
      <c r="AU187" s="139" t="s">
        <v>78</v>
      </c>
      <c r="AY187" s="13" t="s">
        <v>143</v>
      </c>
      <c r="BE187" s="140">
        <f t="shared" si="34"/>
        <v>0</v>
      </c>
      <c r="BF187" s="140">
        <f t="shared" si="35"/>
        <v>0</v>
      </c>
      <c r="BG187" s="140">
        <f t="shared" si="36"/>
        <v>0</v>
      </c>
      <c r="BH187" s="140">
        <f t="shared" si="37"/>
        <v>0</v>
      </c>
      <c r="BI187" s="140">
        <f t="shared" si="38"/>
        <v>0</v>
      </c>
      <c r="BJ187" s="13" t="s">
        <v>76</v>
      </c>
      <c r="BK187" s="140">
        <f t="shared" si="39"/>
        <v>0</v>
      </c>
      <c r="BL187" s="13" t="s">
        <v>149</v>
      </c>
      <c r="BM187" s="139" t="s">
        <v>355</v>
      </c>
    </row>
    <row r="188" spans="2:65" s="1" customFormat="1" ht="16.5" customHeight="1">
      <c r="B188" s="128"/>
      <c r="C188" s="129" t="s">
        <v>356</v>
      </c>
      <c r="D188" s="129" t="s">
        <v>146</v>
      </c>
      <c r="E188" s="130" t="s">
        <v>357</v>
      </c>
      <c r="F188" s="131" t="s">
        <v>358</v>
      </c>
      <c r="G188" s="132" t="s">
        <v>148</v>
      </c>
      <c r="H188" s="133">
        <v>17</v>
      </c>
      <c r="I188" s="134">
        <v>0</v>
      </c>
      <c r="J188" s="134">
        <f t="shared" si="30"/>
        <v>0</v>
      </c>
      <c r="K188" s="131" t="s">
        <v>1</v>
      </c>
      <c r="L188" s="25"/>
      <c r="M188" s="135" t="s">
        <v>1</v>
      </c>
      <c r="N188" s="136" t="s">
        <v>33</v>
      </c>
      <c r="O188" s="137">
        <v>0</v>
      </c>
      <c r="P188" s="137">
        <f t="shared" si="31"/>
        <v>0</v>
      </c>
      <c r="Q188" s="137">
        <v>9.9441176470588203E-3</v>
      </c>
      <c r="R188" s="137">
        <f t="shared" si="32"/>
        <v>0.16904999999999995</v>
      </c>
      <c r="S188" s="137">
        <v>0</v>
      </c>
      <c r="T188" s="138">
        <f t="shared" si="33"/>
        <v>0</v>
      </c>
      <c r="AR188" s="139" t="s">
        <v>149</v>
      </c>
      <c r="AT188" s="139" t="s">
        <v>146</v>
      </c>
      <c r="AU188" s="139" t="s">
        <v>78</v>
      </c>
      <c r="AY188" s="13" t="s">
        <v>143</v>
      </c>
      <c r="BE188" s="140">
        <f t="shared" si="34"/>
        <v>0</v>
      </c>
      <c r="BF188" s="140">
        <f t="shared" si="35"/>
        <v>0</v>
      </c>
      <c r="BG188" s="140">
        <f t="shared" si="36"/>
        <v>0</v>
      </c>
      <c r="BH188" s="140">
        <f t="shared" si="37"/>
        <v>0</v>
      </c>
      <c r="BI188" s="140">
        <f t="shared" si="38"/>
        <v>0</v>
      </c>
      <c r="BJ188" s="13" t="s">
        <v>76</v>
      </c>
      <c r="BK188" s="140">
        <f t="shared" si="39"/>
        <v>0</v>
      </c>
      <c r="BL188" s="13" t="s">
        <v>149</v>
      </c>
      <c r="BM188" s="139" t="s">
        <v>359</v>
      </c>
    </row>
    <row r="189" spans="2:65" s="1" customFormat="1" ht="16.5" customHeight="1">
      <c r="B189" s="128"/>
      <c r="C189" s="129" t="s">
        <v>263</v>
      </c>
      <c r="D189" s="129" t="s">
        <v>146</v>
      </c>
      <c r="E189" s="130" t="s">
        <v>360</v>
      </c>
      <c r="F189" s="131" t="s">
        <v>361</v>
      </c>
      <c r="G189" s="132" t="s">
        <v>148</v>
      </c>
      <c r="H189" s="133">
        <v>28</v>
      </c>
      <c r="I189" s="134">
        <v>0</v>
      </c>
      <c r="J189" s="134">
        <f t="shared" si="30"/>
        <v>0</v>
      </c>
      <c r="K189" s="131" t="s">
        <v>1</v>
      </c>
      <c r="L189" s="25"/>
      <c r="M189" s="135" t="s">
        <v>1</v>
      </c>
      <c r="N189" s="136" t="s">
        <v>33</v>
      </c>
      <c r="O189" s="137">
        <v>0</v>
      </c>
      <c r="P189" s="137">
        <f t="shared" si="31"/>
        <v>0</v>
      </c>
      <c r="Q189" s="137">
        <v>1.6302857142857102E-2</v>
      </c>
      <c r="R189" s="137">
        <f t="shared" si="32"/>
        <v>0.45647999999999883</v>
      </c>
      <c r="S189" s="137">
        <v>0</v>
      </c>
      <c r="T189" s="138">
        <f t="shared" si="33"/>
        <v>0</v>
      </c>
      <c r="AR189" s="139" t="s">
        <v>149</v>
      </c>
      <c r="AT189" s="139" t="s">
        <v>146</v>
      </c>
      <c r="AU189" s="139" t="s">
        <v>78</v>
      </c>
      <c r="AY189" s="13" t="s">
        <v>143</v>
      </c>
      <c r="BE189" s="140">
        <f t="shared" si="34"/>
        <v>0</v>
      </c>
      <c r="BF189" s="140">
        <f t="shared" si="35"/>
        <v>0</v>
      </c>
      <c r="BG189" s="140">
        <f t="shared" si="36"/>
        <v>0</v>
      </c>
      <c r="BH189" s="140">
        <f t="shared" si="37"/>
        <v>0</v>
      </c>
      <c r="BI189" s="140">
        <f t="shared" si="38"/>
        <v>0</v>
      </c>
      <c r="BJ189" s="13" t="s">
        <v>76</v>
      </c>
      <c r="BK189" s="140">
        <f t="shared" si="39"/>
        <v>0</v>
      </c>
      <c r="BL189" s="13" t="s">
        <v>149</v>
      </c>
      <c r="BM189" s="139" t="s">
        <v>362</v>
      </c>
    </row>
    <row r="190" spans="2:65" s="1" customFormat="1" ht="16.5" customHeight="1">
      <c r="B190" s="128"/>
      <c r="C190" s="129" t="s">
        <v>363</v>
      </c>
      <c r="D190" s="129" t="s">
        <v>146</v>
      </c>
      <c r="E190" s="130" t="s">
        <v>364</v>
      </c>
      <c r="F190" s="131" t="s">
        <v>365</v>
      </c>
      <c r="G190" s="132" t="s">
        <v>148</v>
      </c>
      <c r="H190" s="133">
        <v>5</v>
      </c>
      <c r="I190" s="134">
        <v>0</v>
      </c>
      <c r="J190" s="134">
        <f t="shared" si="30"/>
        <v>0</v>
      </c>
      <c r="K190" s="131" t="s">
        <v>1</v>
      </c>
      <c r="L190" s="25"/>
      <c r="M190" s="135" t="s">
        <v>1</v>
      </c>
      <c r="N190" s="136" t="s">
        <v>33</v>
      </c>
      <c r="O190" s="137">
        <v>0</v>
      </c>
      <c r="P190" s="137">
        <f t="shared" si="31"/>
        <v>0</v>
      </c>
      <c r="Q190" s="137">
        <v>1.9224000000000002E-2</v>
      </c>
      <c r="R190" s="137">
        <f t="shared" si="32"/>
        <v>9.6120000000000011E-2</v>
      </c>
      <c r="S190" s="137">
        <v>0</v>
      </c>
      <c r="T190" s="138">
        <f t="shared" si="33"/>
        <v>0</v>
      </c>
      <c r="AR190" s="139" t="s">
        <v>149</v>
      </c>
      <c r="AT190" s="139" t="s">
        <v>146</v>
      </c>
      <c r="AU190" s="139" t="s">
        <v>78</v>
      </c>
      <c r="AY190" s="13" t="s">
        <v>143</v>
      </c>
      <c r="BE190" s="140">
        <f t="shared" si="34"/>
        <v>0</v>
      </c>
      <c r="BF190" s="140">
        <f t="shared" si="35"/>
        <v>0</v>
      </c>
      <c r="BG190" s="140">
        <f t="shared" si="36"/>
        <v>0</v>
      </c>
      <c r="BH190" s="140">
        <f t="shared" si="37"/>
        <v>0</v>
      </c>
      <c r="BI190" s="140">
        <f t="shared" si="38"/>
        <v>0</v>
      </c>
      <c r="BJ190" s="13" t="s">
        <v>76</v>
      </c>
      <c r="BK190" s="140">
        <f t="shared" si="39"/>
        <v>0</v>
      </c>
      <c r="BL190" s="13" t="s">
        <v>149</v>
      </c>
      <c r="BM190" s="139" t="s">
        <v>366</v>
      </c>
    </row>
    <row r="191" spans="2:65" s="1" customFormat="1" ht="16.5" customHeight="1">
      <c r="B191" s="128"/>
      <c r="C191" s="129" t="s">
        <v>266</v>
      </c>
      <c r="D191" s="129" t="s">
        <v>146</v>
      </c>
      <c r="E191" s="130" t="s">
        <v>367</v>
      </c>
      <c r="F191" s="131" t="s">
        <v>368</v>
      </c>
      <c r="G191" s="132" t="s">
        <v>148</v>
      </c>
      <c r="H191" s="133">
        <v>6</v>
      </c>
      <c r="I191" s="134">
        <v>0</v>
      </c>
      <c r="J191" s="134">
        <f t="shared" si="30"/>
        <v>0</v>
      </c>
      <c r="K191" s="131" t="s">
        <v>1</v>
      </c>
      <c r="L191" s="25"/>
      <c r="M191" s="135" t="s">
        <v>1</v>
      </c>
      <c r="N191" s="136" t="s">
        <v>33</v>
      </c>
      <c r="O191" s="137">
        <v>0</v>
      </c>
      <c r="P191" s="137">
        <f t="shared" si="31"/>
        <v>0</v>
      </c>
      <c r="Q191" s="137">
        <v>3.1191666666666701E-2</v>
      </c>
      <c r="R191" s="137">
        <f t="shared" si="32"/>
        <v>0.18715000000000021</v>
      </c>
      <c r="S191" s="137">
        <v>0</v>
      </c>
      <c r="T191" s="138">
        <f t="shared" si="33"/>
        <v>0</v>
      </c>
      <c r="AR191" s="139" t="s">
        <v>149</v>
      </c>
      <c r="AT191" s="139" t="s">
        <v>146</v>
      </c>
      <c r="AU191" s="139" t="s">
        <v>78</v>
      </c>
      <c r="AY191" s="13" t="s">
        <v>143</v>
      </c>
      <c r="BE191" s="140">
        <f t="shared" si="34"/>
        <v>0</v>
      </c>
      <c r="BF191" s="140">
        <f t="shared" si="35"/>
        <v>0</v>
      </c>
      <c r="BG191" s="140">
        <f t="shared" si="36"/>
        <v>0</v>
      </c>
      <c r="BH191" s="140">
        <f t="shared" si="37"/>
        <v>0</v>
      </c>
      <c r="BI191" s="140">
        <f t="shared" si="38"/>
        <v>0</v>
      </c>
      <c r="BJ191" s="13" t="s">
        <v>76</v>
      </c>
      <c r="BK191" s="140">
        <f t="shared" si="39"/>
        <v>0</v>
      </c>
      <c r="BL191" s="13" t="s">
        <v>149</v>
      </c>
      <c r="BM191" s="139" t="s">
        <v>369</v>
      </c>
    </row>
    <row r="192" spans="2:65" s="1" customFormat="1" ht="16.5" customHeight="1">
      <c r="B192" s="128"/>
      <c r="C192" s="129" t="s">
        <v>370</v>
      </c>
      <c r="D192" s="129" t="s">
        <v>146</v>
      </c>
      <c r="E192" s="130" t="s">
        <v>371</v>
      </c>
      <c r="F192" s="131" t="s">
        <v>372</v>
      </c>
      <c r="G192" s="132" t="s">
        <v>148</v>
      </c>
      <c r="H192" s="133">
        <v>35</v>
      </c>
      <c r="I192" s="134">
        <v>0</v>
      </c>
      <c r="J192" s="134">
        <f t="shared" si="30"/>
        <v>0</v>
      </c>
      <c r="K192" s="131" t="s">
        <v>1</v>
      </c>
      <c r="L192" s="25"/>
      <c r="M192" s="135" t="s">
        <v>1</v>
      </c>
      <c r="N192" s="136" t="s">
        <v>33</v>
      </c>
      <c r="O192" s="137">
        <v>0</v>
      </c>
      <c r="P192" s="137">
        <f t="shared" si="31"/>
        <v>0</v>
      </c>
      <c r="Q192" s="137">
        <v>0</v>
      </c>
      <c r="R192" s="137">
        <f t="shared" si="32"/>
        <v>0</v>
      </c>
      <c r="S192" s="137">
        <v>0</v>
      </c>
      <c r="T192" s="138">
        <f t="shared" si="33"/>
        <v>0</v>
      </c>
      <c r="AR192" s="139" t="s">
        <v>149</v>
      </c>
      <c r="AT192" s="139" t="s">
        <v>146</v>
      </c>
      <c r="AU192" s="139" t="s">
        <v>78</v>
      </c>
      <c r="AY192" s="13" t="s">
        <v>143</v>
      </c>
      <c r="BE192" s="140">
        <f t="shared" si="34"/>
        <v>0</v>
      </c>
      <c r="BF192" s="140">
        <f t="shared" si="35"/>
        <v>0</v>
      </c>
      <c r="BG192" s="140">
        <f t="shared" si="36"/>
        <v>0</v>
      </c>
      <c r="BH192" s="140">
        <f t="shared" si="37"/>
        <v>0</v>
      </c>
      <c r="BI192" s="140">
        <f t="shared" si="38"/>
        <v>0</v>
      </c>
      <c r="BJ192" s="13" t="s">
        <v>76</v>
      </c>
      <c r="BK192" s="140">
        <f t="shared" si="39"/>
        <v>0</v>
      </c>
      <c r="BL192" s="13" t="s">
        <v>149</v>
      </c>
      <c r="BM192" s="139" t="s">
        <v>373</v>
      </c>
    </row>
    <row r="193" spans="2:65" s="1" customFormat="1" ht="16.5" customHeight="1">
      <c r="B193" s="128"/>
      <c r="C193" s="129" t="s">
        <v>271</v>
      </c>
      <c r="D193" s="129" t="s">
        <v>146</v>
      </c>
      <c r="E193" s="130" t="s">
        <v>374</v>
      </c>
      <c r="F193" s="131" t="s">
        <v>375</v>
      </c>
      <c r="G193" s="132" t="s">
        <v>148</v>
      </c>
      <c r="H193" s="133">
        <v>56</v>
      </c>
      <c r="I193" s="134">
        <v>0</v>
      </c>
      <c r="J193" s="134">
        <f t="shared" si="30"/>
        <v>0</v>
      </c>
      <c r="K193" s="131" t="s">
        <v>1</v>
      </c>
      <c r="L193" s="25"/>
      <c r="M193" s="135" t="s">
        <v>1</v>
      </c>
      <c r="N193" s="136" t="s">
        <v>33</v>
      </c>
      <c r="O193" s="137">
        <v>0</v>
      </c>
      <c r="P193" s="137">
        <f t="shared" si="31"/>
        <v>0</v>
      </c>
      <c r="Q193" s="137">
        <v>0</v>
      </c>
      <c r="R193" s="137">
        <f t="shared" si="32"/>
        <v>0</v>
      </c>
      <c r="S193" s="137">
        <v>0</v>
      </c>
      <c r="T193" s="138">
        <f t="shared" si="33"/>
        <v>0</v>
      </c>
      <c r="AR193" s="139" t="s">
        <v>149</v>
      </c>
      <c r="AT193" s="139" t="s">
        <v>146</v>
      </c>
      <c r="AU193" s="139" t="s">
        <v>78</v>
      </c>
      <c r="AY193" s="13" t="s">
        <v>143</v>
      </c>
      <c r="BE193" s="140">
        <f t="shared" si="34"/>
        <v>0</v>
      </c>
      <c r="BF193" s="140">
        <f t="shared" si="35"/>
        <v>0</v>
      </c>
      <c r="BG193" s="140">
        <f t="shared" si="36"/>
        <v>0</v>
      </c>
      <c r="BH193" s="140">
        <f t="shared" si="37"/>
        <v>0</v>
      </c>
      <c r="BI193" s="140">
        <f t="shared" si="38"/>
        <v>0</v>
      </c>
      <c r="BJ193" s="13" t="s">
        <v>76</v>
      </c>
      <c r="BK193" s="140">
        <f t="shared" si="39"/>
        <v>0</v>
      </c>
      <c r="BL193" s="13" t="s">
        <v>149</v>
      </c>
      <c r="BM193" s="139" t="s">
        <v>376</v>
      </c>
    </row>
    <row r="194" spans="2:65" s="1" customFormat="1" ht="16.5" customHeight="1">
      <c r="B194" s="128"/>
      <c r="C194" s="129" t="s">
        <v>377</v>
      </c>
      <c r="D194" s="129" t="s">
        <v>146</v>
      </c>
      <c r="E194" s="130" t="s">
        <v>378</v>
      </c>
      <c r="F194" s="131" t="s">
        <v>379</v>
      </c>
      <c r="G194" s="132" t="s">
        <v>148</v>
      </c>
      <c r="H194" s="133">
        <v>10</v>
      </c>
      <c r="I194" s="134">
        <v>0</v>
      </c>
      <c r="J194" s="134">
        <f t="shared" si="30"/>
        <v>0</v>
      </c>
      <c r="K194" s="131" t="s">
        <v>1</v>
      </c>
      <c r="L194" s="25"/>
      <c r="M194" s="135" t="s">
        <v>1</v>
      </c>
      <c r="N194" s="136" t="s">
        <v>33</v>
      </c>
      <c r="O194" s="137">
        <v>0</v>
      </c>
      <c r="P194" s="137">
        <f t="shared" si="31"/>
        <v>0</v>
      </c>
      <c r="Q194" s="137">
        <v>0</v>
      </c>
      <c r="R194" s="137">
        <f t="shared" si="32"/>
        <v>0</v>
      </c>
      <c r="S194" s="137">
        <v>0</v>
      </c>
      <c r="T194" s="138">
        <f t="shared" si="33"/>
        <v>0</v>
      </c>
      <c r="AR194" s="139" t="s">
        <v>149</v>
      </c>
      <c r="AT194" s="139" t="s">
        <v>146</v>
      </c>
      <c r="AU194" s="139" t="s">
        <v>78</v>
      </c>
      <c r="AY194" s="13" t="s">
        <v>143</v>
      </c>
      <c r="BE194" s="140">
        <f t="shared" si="34"/>
        <v>0</v>
      </c>
      <c r="BF194" s="140">
        <f t="shared" si="35"/>
        <v>0</v>
      </c>
      <c r="BG194" s="140">
        <f t="shared" si="36"/>
        <v>0</v>
      </c>
      <c r="BH194" s="140">
        <f t="shared" si="37"/>
        <v>0</v>
      </c>
      <c r="BI194" s="140">
        <f t="shared" si="38"/>
        <v>0</v>
      </c>
      <c r="BJ194" s="13" t="s">
        <v>76</v>
      </c>
      <c r="BK194" s="140">
        <f t="shared" si="39"/>
        <v>0</v>
      </c>
      <c r="BL194" s="13" t="s">
        <v>149</v>
      </c>
      <c r="BM194" s="139" t="s">
        <v>380</v>
      </c>
    </row>
    <row r="195" spans="2:65" s="1" customFormat="1" ht="16.5" customHeight="1">
      <c r="B195" s="128"/>
      <c r="C195" s="129" t="s">
        <v>274</v>
      </c>
      <c r="D195" s="129" t="s">
        <v>146</v>
      </c>
      <c r="E195" s="130" t="s">
        <v>381</v>
      </c>
      <c r="F195" s="131" t="s">
        <v>382</v>
      </c>
      <c r="G195" s="132" t="s">
        <v>148</v>
      </c>
      <c r="H195" s="133">
        <v>12</v>
      </c>
      <c r="I195" s="134">
        <v>0</v>
      </c>
      <c r="J195" s="134">
        <f t="shared" si="30"/>
        <v>0</v>
      </c>
      <c r="K195" s="131" t="s">
        <v>1</v>
      </c>
      <c r="L195" s="25"/>
      <c r="M195" s="135" t="s">
        <v>1</v>
      </c>
      <c r="N195" s="136" t="s">
        <v>33</v>
      </c>
      <c r="O195" s="137">
        <v>0</v>
      </c>
      <c r="P195" s="137">
        <f t="shared" si="31"/>
        <v>0</v>
      </c>
      <c r="Q195" s="137">
        <v>0</v>
      </c>
      <c r="R195" s="137">
        <f t="shared" si="32"/>
        <v>0</v>
      </c>
      <c r="S195" s="137">
        <v>0</v>
      </c>
      <c r="T195" s="138">
        <f t="shared" si="33"/>
        <v>0</v>
      </c>
      <c r="AR195" s="139" t="s">
        <v>149</v>
      </c>
      <c r="AT195" s="139" t="s">
        <v>146</v>
      </c>
      <c r="AU195" s="139" t="s">
        <v>78</v>
      </c>
      <c r="AY195" s="13" t="s">
        <v>143</v>
      </c>
      <c r="BE195" s="140">
        <f t="shared" si="34"/>
        <v>0</v>
      </c>
      <c r="BF195" s="140">
        <f t="shared" si="35"/>
        <v>0</v>
      </c>
      <c r="BG195" s="140">
        <f t="shared" si="36"/>
        <v>0</v>
      </c>
      <c r="BH195" s="140">
        <f t="shared" si="37"/>
        <v>0</v>
      </c>
      <c r="BI195" s="140">
        <f t="shared" si="38"/>
        <v>0</v>
      </c>
      <c r="BJ195" s="13" t="s">
        <v>76</v>
      </c>
      <c r="BK195" s="140">
        <f t="shared" si="39"/>
        <v>0</v>
      </c>
      <c r="BL195" s="13" t="s">
        <v>149</v>
      </c>
      <c r="BM195" s="139" t="s">
        <v>383</v>
      </c>
    </row>
    <row r="196" spans="2:65" s="1" customFormat="1" ht="16.5" customHeight="1">
      <c r="B196" s="128"/>
      <c r="C196" s="129" t="s">
        <v>384</v>
      </c>
      <c r="D196" s="129" t="s">
        <v>146</v>
      </c>
      <c r="E196" s="130" t="s">
        <v>385</v>
      </c>
      <c r="F196" s="131" t="s">
        <v>386</v>
      </c>
      <c r="G196" s="132" t="s">
        <v>195</v>
      </c>
      <c r="H196" s="133">
        <v>21.6</v>
      </c>
      <c r="I196" s="134">
        <v>0</v>
      </c>
      <c r="J196" s="134">
        <f t="shared" si="30"/>
        <v>0</v>
      </c>
      <c r="K196" s="131" t="s">
        <v>1</v>
      </c>
      <c r="L196" s="25"/>
      <c r="M196" s="135" t="s">
        <v>1</v>
      </c>
      <c r="N196" s="136" t="s">
        <v>33</v>
      </c>
      <c r="O196" s="137">
        <v>0</v>
      </c>
      <c r="P196" s="137">
        <f t="shared" si="31"/>
        <v>0</v>
      </c>
      <c r="Q196" s="137">
        <v>8.6805555555555605E-4</v>
      </c>
      <c r="R196" s="137">
        <f t="shared" si="32"/>
        <v>1.8750000000000013E-2</v>
      </c>
      <c r="S196" s="137">
        <v>0</v>
      </c>
      <c r="T196" s="138">
        <f t="shared" si="33"/>
        <v>0</v>
      </c>
      <c r="AR196" s="139" t="s">
        <v>149</v>
      </c>
      <c r="AT196" s="139" t="s">
        <v>146</v>
      </c>
      <c r="AU196" s="139" t="s">
        <v>78</v>
      </c>
      <c r="AY196" s="13" t="s">
        <v>143</v>
      </c>
      <c r="BE196" s="140">
        <f t="shared" si="34"/>
        <v>0</v>
      </c>
      <c r="BF196" s="140">
        <f t="shared" si="35"/>
        <v>0</v>
      </c>
      <c r="BG196" s="140">
        <f t="shared" si="36"/>
        <v>0</v>
      </c>
      <c r="BH196" s="140">
        <f t="shared" si="37"/>
        <v>0</v>
      </c>
      <c r="BI196" s="140">
        <f t="shared" si="38"/>
        <v>0</v>
      </c>
      <c r="BJ196" s="13" t="s">
        <v>76</v>
      </c>
      <c r="BK196" s="140">
        <f t="shared" si="39"/>
        <v>0</v>
      </c>
      <c r="BL196" s="13" t="s">
        <v>149</v>
      </c>
      <c r="BM196" s="139" t="s">
        <v>387</v>
      </c>
    </row>
    <row r="197" spans="2:65" s="1" customFormat="1" ht="16.5" customHeight="1">
      <c r="B197" s="128"/>
      <c r="C197" s="129" t="s">
        <v>278</v>
      </c>
      <c r="D197" s="129" t="s">
        <v>146</v>
      </c>
      <c r="E197" s="130" t="s">
        <v>388</v>
      </c>
      <c r="F197" s="131" t="s">
        <v>389</v>
      </c>
      <c r="G197" s="132" t="s">
        <v>195</v>
      </c>
      <c r="H197" s="133">
        <v>27.6</v>
      </c>
      <c r="I197" s="134">
        <v>0</v>
      </c>
      <c r="J197" s="134">
        <f t="shared" si="30"/>
        <v>0</v>
      </c>
      <c r="K197" s="131" t="s">
        <v>1</v>
      </c>
      <c r="L197" s="25"/>
      <c r="M197" s="135" t="s">
        <v>1</v>
      </c>
      <c r="N197" s="136" t="s">
        <v>33</v>
      </c>
      <c r="O197" s="137">
        <v>0</v>
      </c>
      <c r="P197" s="137">
        <f t="shared" si="31"/>
        <v>0</v>
      </c>
      <c r="Q197" s="137">
        <v>1.27536231884058E-3</v>
      </c>
      <c r="R197" s="137">
        <f t="shared" si="32"/>
        <v>3.5200000000000009E-2</v>
      </c>
      <c r="S197" s="137">
        <v>0</v>
      </c>
      <c r="T197" s="138">
        <f t="shared" si="33"/>
        <v>0</v>
      </c>
      <c r="AR197" s="139" t="s">
        <v>149</v>
      </c>
      <c r="AT197" s="139" t="s">
        <v>146</v>
      </c>
      <c r="AU197" s="139" t="s">
        <v>78</v>
      </c>
      <c r="AY197" s="13" t="s">
        <v>143</v>
      </c>
      <c r="BE197" s="140">
        <f t="shared" si="34"/>
        <v>0</v>
      </c>
      <c r="BF197" s="140">
        <f t="shared" si="35"/>
        <v>0</v>
      </c>
      <c r="BG197" s="140">
        <f t="shared" si="36"/>
        <v>0</v>
      </c>
      <c r="BH197" s="140">
        <f t="shared" si="37"/>
        <v>0</v>
      </c>
      <c r="BI197" s="140">
        <f t="shared" si="38"/>
        <v>0</v>
      </c>
      <c r="BJ197" s="13" t="s">
        <v>76</v>
      </c>
      <c r="BK197" s="140">
        <f t="shared" si="39"/>
        <v>0</v>
      </c>
      <c r="BL197" s="13" t="s">
        <v>149</v>
      </c>
      <c r="BM197" s="139" t="s">
        <v>390</v>
      </c>
    </row>
    <row r="198" spans="2:65" s="1" customFormat="1" ht="16.5" customHeight="1">
      <c r="B198" s="128"/>
      <c r="C198" s="129" t="s">
        <v>391</v>
      </c>
      <c r="D198" s="129" t="s">
        <v>146</v>
      </c>
      <c r="E198" s="130" t="s">
        <v>392</v>
      </c>
      <c r="F198" s="131" t="s">
        <v>393</v>
      </c>
      <c r="G198" s="132" t="s">
        <v>195</v>
      </c>
      <c r="H198" s="133">
        <v>76.8</v>
      </c>
      <c r="I198" s="134">
        <v>0</v>
      </c>
      <c r="J198" s="134">
        <f t="shared" si="30"/>
        <v>0</v>
      </c>
      <c r="K198" s="131" t="s">
        <v>1</v>
      </c>
      <c r="L198" s="25"/>
      <c r="M198" s="135" t="s">
        <v>1</v>
      </c>
      <c r="N198" s="136" t="s">
        <v>33</v>
      </c>
      <c r="O198" s="137">
        <v>0</v>
      </c>
      <c r="P198" s="137">
        <f t="shared" si="31"/>
        <v>0</v>
      </c>
      <c r="Q198" s="137">
        <v>1.98372395833333E-3</v>
      </c>
      <c r="R198" s="137">
        <f t="shared" si="32"/>
        <v>0.15234999999999974</v>
      </c>
      <c r="S198" s="137">
        <v>0</v>
      </c>
      <c r="T198" s="138">
        <f t="shared" si="33"/>
        <v>0</v>
      </c>
      <c r="AR198" s="139" t="s">
        <v>149</v>
      </c>
      <c r="AT198" s="139" t="s">
        <v>146</v>
      </c>
      <c r="AU198" s="139" t="s">
        <v>78</v>
      </c>
      <c r="AY198" s="13" t="s">
        <v>143</v>
      </c>
      <c r="BE198" s="140">
        <f t="shared" si="34"/>
        <v>0</v>
      </c>
      <c r="BF198" s="140">
        <f t="shared" si="35"/>
        <v>0</v>
      </c>
      <c r="BG198" s="140">
        <f t="shared" si="36"/>
        <v>0</v>
      </c>
      <c r="BH198" s="140">
        <f t="shared" si="37"/>
        <v>0</v>
      </c>
      <c r="BI198" s="140">
        <f t="shared" si="38"/>
        <v>0</v>
      </c>
      <c r="BJ198" s="13" t="s">
        <v>76</v>
      </c>
      <c r="BK198" s="140">
        <f t="shared" si="39"/>
        <v>0</v>
      </c>
      <c r="BL198" s="13" t="s">
        <v>149</v>
      </c>
      <c r="BM198" s="139" t="s">
        <v>394</v>
      </c>
    </row>
    <row r="199" spans="2:65" s="1" customFormat="1" ht="16.5" customHeight="1">
      <c r="B199" s="128"/>
      <c r="C199" s="129" t="s">
        <v>281</v>
      </c>
      <c r="D199" s="129" t="s">
        <v>146</v>
      </c>
      <c r="E199" s="130" t="s">
        <v>395</v>
      </c>
      <c r="F199" s="131" t="s">
        <v>396</v>
      </c>
      <c r="G199" s="132" t="s">
        <v>195</v>
      </c>
      <c r="H199" s="133">
        <v>132</v>
      </c>
      <c r="I199" s="134">
        <v>0</v>
      </c>
      <c r="J199" s="134">
        <f t="shared" si="30"/>
        <v>0</v>
      </c>
      <c r="K199" s="131" t="s">
        <v>1</v>
      </c>
      <c r="L199" s="25"/>
      <c r="M199" s="135" t="s">
        <v>1</v>
      </c>
      <c r="N199" s="136" t="s">
        <v>33</v>
      </c>
      <c r="O199" s="137">
        <v>0</v>
      </c>
      <c r="P199" s="137">
        <f t="shared" si="31"/>
        <v>0</v>
      </c>
      <c r="Q199" s="137">
        <v>3.1666666666666701E-3</v>
      </c>
      <c r="R199" s="137">
        <f t="shared" si="32"/>
        <v>0.41800000000000043</v>
      </c>
      <c r="S199" s="137">
        <v>0</v>
      </c>
      <c r="T199" s="138">
        <f t="shared" si="33"/>
        <v>0</v>
      </c>
      <c r="AR199" s="139" t="s">
        <v>149</v>
      </c>
      <c r="AT199" s="139" t="s">
        <v>146</v>
      </c>
      <c r="AU199" s="139" t="s">
        <v>78</v>
      </c>
      <c r="AY199" s="13" t="s">
        <v>143</v>
      </c>
      <c r="BE199" s="140">
        <f t="shared" si="34"/>
        <v>0</v>
      </c>
      <c r="BF199" s="140">
        <f t="shared" si="35"/>
        <v>0</v>
      </c>
      <c r="BG199" s="140">
        <f t="shared" si="36"/>
        <v>0</v>
      </c>
      <c r="BH199" s="140">
        <f t="shared" si="37"/>
        <v>0</v>
      </c>
      <c r="BI199" s="140">
        <f t="shared" si="38"/>
        <v>0</v>
      </c>
      <c r="BJ199" s="13" t="s">
        <v>76</v>
      </c>
      <c r="BK199" s="140">
        <f t="shared" si="39"/>
        <v>0</v>
      </c>
      <c r="BL199" s="13" t="s">
        <v>149</v>
      </c>
      <c r="BM199" s="139" t="s">
        <v>397</v>
      </c>
    </row>
    <row r="200" spans="2:65" s="1" customFormat="1" ht="16.5" customHeight="1">
      <c r="B200" s="128"/>
      <c r="C200" s="129" t="s">
        <v>398</v>
      </c>
      <c r="D200" s="129" t="s">
        <v>146</v>
      </c>
      <c r="E200" s="130" t="s">
        <v>399</v>
      </c>
      <c r="F200" s="131" t="s">
        <v>400</v>
      </c>
      <c r="G200" s="132" t="s">
        <v>195</v>
      </c>
      <c r="H200" s="133">
        <v>255.6</v>
      </c>
      <c r="I200" s="134">
        <v>0</v>
      </c>
      <c r="J200" s="134">
        <f t="shared" si="30"/>
        <v>0</v>
      </c>
      <c r="K200" s="131" t="s">
        <v>1</v>
      </c>
      <c r="L200" s="25"/>
      <c r="M200" s="135" t="s">
        <v>1</v>
      </c>
      <c r="N200" s="136" t="s">
        <v>33</v>
      </c>
      <c r="O200" s="137">
        <v>0</v>
      </c>
      <c r="P200" s="137">
        <f t="shared" si="31"/>
        <v>0</v>
      </c>
      <c r="Q200" s="137">
        <v>0</v>
      </c>
      <c r="R200" s="137">
        <f t="shared" si="32"/>
        <v>0</v>
      </c>
      <c r="S200" s="137">
        <v>0</v>
      </c>
      <c r="T200" s="138">
        <f t="shared" si="33"/>
        <v>0</v>
      </c>
      <c r="AR200" s="139" t="s">
        <v>149</v>
      </c>
      <c r="AT200" s="139" t="s">
        <v>146</v>
      </c>
      <c r="AU200" s="139" t="s">
        <v>78</v>
      </c>
      <c r="AY200" s="13" t="s">
        <v>143</v>
      </c>
      <c r="BE200" s="140">
        <f t="shared" si="34"/>
        <v>0</v>
      </c>
      <c r="BF200" s="140">
        <f t="shared" si="35"/>
        <v>0</v>
      </c>
      <c r="BG200" s="140">
        <f t="shared" si="36"/>
        <v>0</v>
      </c>
      <c r="BH200" s="140">
        <f t="shared" si="37"/>
        <v>0</v>
      </c>
      <c r="BI200" s="140">
        <f t="shared" si="38"/>
        <v>0</v>
      </c>
      <c r="BJ200" s="13" t="s">
        <v>76</v>
      </c>
      <c r="BK200" s="140">
        <f t="shared" si="39"/>
        <v>0</v>
      </c>
      <c r="BL200" s="13" t="s">
        <v>149</v>
      </c>
      <c r="BM200" s="139" t="s">
        <v>401</v>
      </c>
    </row>
    <row r="201" spans="2:65" s="1" customFormat="1" ht="24" customHeight="1">
      <c r="B201" s="128"/>
      <c r="C201" s="129" t="s">
        <v>285</v>
      </c>
      <c r="D201" s="129" t="s">
        <v>146</v>
      </c>
      <c r="E201" s="130" t="s">
        <v>402</v>
      </c>
      <c r="F201" s="131" t="s">
        <v>403</v>
      </c>
      <c r="G201" s="132" t="s">
        <v>227</v>
      </c>
      <c r="H201" s="133">
        <v>6.47</v>
      </c>
      <c r="I201" s="134">
        <v>0</v>
      </c>
      <c r="J201" s="134">
        <f t="shared" si="30"/>
        <v>0</v>
      </c>
      <c r="K201" s="131" t="s">
        <v>1</v>
      </c>
      <c r="L201" s="25"/>
      <c r="M201" s="135" t="s">
        <v>1</v>
      </c>
      <c r="N201" s="136" t="s">
        <v>33</v>
      </c>
      <c r="O201" s="137">
        <v>0</v>
      </c>
      <c r="P201" s="137">
        <f t="shared" si="31"/>
        <v>0</v>
      </c>
      <c r="Q201" s="137">
        <v>0</v>
      </c>
      <c r="R201" s="137">
        <f t="shared" si="32"/>
        <v>0</v>
      </c>
      <c r="S201" s="137">
        <v>0</v>
      </c>
      <c r="T201" s="138">
        <f t="shared" si="33"/>
        <v>0</v>
      </c>
      <c r="AR201" s="139" t="s">
        <v>149</v>
      </c>
      <c r="AT201" s="139" t="s">
        <v>146</v>
      </c>
      <c r="AU201" s="139" t="s">
        <v>78</v>
      </c>
      <c r="AY201" s="13" t="s">
        <v>143</v>
      </c>
      <c r="BE201" s="140">
        <f t="shared" si="34"/>
        <v>0</v>
      </c>
      <c r="BF201" s="140">
        <f t="shared" si="35"/>
        <v>0</v>
      </c>
      <c r="BG201" s="140">
        <f t="shared" si="36"/>
        <v>0</v>
      </c>
      <c r="BH201" s="140">
        <f t="shared" si="37"/>
        <v>0</v>
      </c>
      <c r="BI201" s="140">
        <f t="shared" si="38"/>
        <v>0</v>
      </c>
      <c r="BJ201" s="13" t="s">
        <v>76</v>
      </c>
      <c r="BK201" s="140">
        <f t="shared" si="39"/>
        <v>0</v>
      </c>
      <c r="BL201" s="13" t="s">
        <v>149</v>
      </c>
      <c r="BM201" s="139" t="s">
        <v>404</v>
      </c>
    </row>
    <row r="202" spans="2:65" s="1" customFormat="1" ht="24" customHeight="1">
      <c r="B202" s="128"/>
      <c r="C202" s="129" t="s">
        <v>405</v>
      </c>
      <c r="D202" s="129" t="s">
        <v>146</v>
      </c>
      <c r="E202" s="130" t="s">
        <v>406</v>
      </c>
      <c r="F202" s="131" t="s">
        <v>407</v>
      </c>
      <c r="G202" s="132" t="s">
        <v>345</v>
      </c>
      <c r="H202" s="133">
        <v>2052.75</v>
      </c>
      <c r="I202" s="134">
        <v>0</v>
      </c>
      <c r="J202" s="134">
        <f t="shared" si="30"/>
        <v>0</v>
      </c>
      <c r="K202" s="131" t="s">
        <v>1</v>
      </c>
      <c r="L202" s="25"/>
      <c r="M202" s="135" t="s">
        <v>1</v>
      </c>
      <c r="N202" s="136" t="s">
        <v>33</v>
      </c>
      <c r="O202" s="137">
        <v>0</v>
      </c>
      <c r="P202" s="137">
        <f t="shared" si="31"/>
        <v>0</v>
      </c>
      <c r="Q202" s="137">
        <v>0</v>
      </c>
      <c r="R202" s="137">
        <f t="shared" si="32"/>
        <v>0</v>
      </c>
      <c r="S202" s="137">
        <v>0</v>
      </c>
      <c r="T202" s="138">
        <f t="shared" si="33"/>
        <v>0</v>
      </c>
      <c r="AR202" s="139" t="s">
        <v>149</v>
      </c>
      <c r="AT202" s="139" t="s">
        <v>146</v>
      </c>
      <c r="AU202" s="139" t="s">
        <v>78</v>
      </c>
      <c r="AY202" s="13" t="s">
        <v>143</v>
      </c>
      <c r="BE202" s="140">
        <f t="shared" si="34"/>
        <v>0</v>
      </c>
      <c r="BF202" s="140">
        <f t="shared" si="35"/>
        <v>0</v>
      </c>
      <c r="BG202" s="140">
        <f t="shared" si="36"/>
        <v>0</v>
      </c>
      <c r="BH202" s="140">
        <f t="shared" si="37"/>
        <v>0</v>
      </c>
      <c r="BI202" s="140">
        <f t="shared" si="38"/>
        <v>0</v>
      </c>
      <c r="BJ202" s="13" t="s">
        <v>76</v>
      </c>
      <c r="BK202" s="140">
        <f t="shared" si="39"/>
        <v>0</v>
      </c>
      <c r="BL202" s="13" t="s">
        <v>149</v>
      </c>
      <c r="BM202" s="139" t="s">
        <v>408</v>
      </c>
    </row>
    <row r="203" spans="2:65" s="11" customFormat="1" ht="22.9" customHeight="1">
      <c r="B203" s="116"/>
      <c r="D203" s="117" t="s">
        <v>67</v>
      </c>
      <c r="E203" s="126" t="s">
        <v>409</v>
      </c>
      <c r="F203" s="126" t="s">
        <v>410</v>
      </c>
      <c r="J203" s="127">
        <f>BK203</f>
        <v>0</v>
      </c>
      <c r="L203" s="116"/>
      <c r="M203" s="120"/>
      <c r="N203" s="121"/>
      <c r="O203" s="121"/>
      <c r="P203" s="122">
        <f>SUM(P204:P205)</f>
        <v>0</v>
      </c>
      <c r="Q203" s="121"/>
      <c r="R203" s="122">
        <f>SUM(R204:R205)</f>
        <v>0</v>
      </c>
      <c r="S203" s="121"/>
      <c r="T203" s="123">
        <f>SUM(T204:T205)</f>
        <v>0</v>
      </c>
      <c r="AR203" s="117" t="s">
        <v>78</v>
      </c>
      <c r="AT203" s="124" t="s">
        <v>67</v>
      </c>
      <c r="AU203" s="124" t="s">
        <v>76</v>
      </c>
      <c r="AY203" s="117" t="s">
        <v>143</v>
      </c>
      <c r="BK203" s="125">
        <f>SUM(BK204:BK205)</f>
        <v>0</v>
      </c>
    </row>
    <row r="204" spans="2:65" s="1" customFormat="1" ht="24" customHeight="1">
      <c r="B204" s="128"/>
      <c r="C204" s="129" t="s">
        <v>288</v>
      </c>
      <c r="D204" s="129" t="s">
        <v>146</v>
      </c>
      <c r="E204" s="130" t="s">
        <v>411</v>
      </c>
      <c r="F204" s="131" t="s">
        <v>412</v>
      </c>
      <c r="G204" s="132" t="s">
        <v>292</v>
      </c>
      <c r="H204" s="133">
        <v>180</v>
      </c>
      <c r="I204" s="134">
        <v>0</v>
      </c>
      <c r="J204" s="134">
        <f>ROUND(I204*H204,2)</f>
        <v>0</v>
      </c>
      <c r="K204" s="131" t="s">
        <v>1</v>
      </c>
      <c r="L204" s="25"/>
      <c r="M204" s="135" t="s">
        <v>1</v>
      </c>
      <c r="N204" s="136" t="s">
        <v>33</v>
      </c>
      <c r="O204" s="137">
        <v>0</v>
      </c>
      <c r="P204" s="137">
        <f>O204*H204</f>
        <v>0</v>
      </c>
      <c r="Q204" s="137">
        <v>0</v>
      </c>
      <c r="R204" s="137">
        <f>Q204*H204</f>
        <v>0</v>
      </c>
      <c r="S204" s="137">
        <v>0</v>
      </c>
      <c r="T204" s="138">
        <f>S204*H204</f>
        <v>0</v>
      </c>
      <c r="AR204" s="139" t="s">
        <v>149</v>
      </c>
      <c r="AT204" s="139" t="s">
        <v>146</v>
      </c>
      <c r="AU204" s="139" t="s">
        <v>78</v>
      </c>
      <c r="AY204" s="13" t="s">
        <v>143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3" t="s">
        <v>76</v>
      </c>
      <c r="BK204" s="140">
        <f>ROUND(I204*H204,2)</f>
        <v>0</v>
      </c>
      <c r="BL204" s="13" t="s">
        <v>149</v>
      </c>
      <c r="BM204" s="139" t="s">
        <v>413</v>
      </c>
    </row>
    <row r="205" spans="2:65" s="1" customFormat="1" ht="24" customHeight="1">
      <c r="B205" s="128"/>
      <c r="C205" s="129" t="s">
        <v>414</v>
      </c>
      <c r="D205" s="129" t="s">
        <v>146</v>
      </c>
      <c r="E205" s="130" t="s">
        <v>415</v>
      </c>
      <c r="F205" s="131" t="s">
        <v>416</v>
      </c>
      <c r="G205" s="132" t="s">
        <v>292</v>
      </c>
      <c r="H205" s="133">
        <v>180</v>
      </c>
      <c r="I205" s="134">
        <v>0</v>
      </c>
      <c r="J205" s="134">
        <f>ROUND(I205*H205,2)</f>
        <v>0</v>
      </c>
      <c r="K205" s="131" t="s">
        <v>1</v>
      </c>
      <c r="L205" s="25"/>
      <c r="M205" s="141" t="s">
        <v>1</v>
      </c>
      <c r="N205" s="142" t="s">
        <v>33</v>
      </c>
      <c r="O205" s="143">
        <v>0</v>
      </c>
      <c r="P205" s="143">
        <f>O205*H205</f>
        <v>0</v>
      </c>
      <c r="Q205" s="143">
        <v>0</v>
      </c>
      <c r="R205" s="143">
        <f>Q205*H205</f>
        <v>0</v>
      </c>
      <c r="S205" s="143">
        <v>0</v>
      </c>
      <c r="T205" s="144">
        <f>S205*H205</f>
        <v>0</v>
      </c>
      <c r="AR205" s="139" t="s">
        <v>149</v>
      </c>
      <c r="AT205" s="139" t="s">
        <v>146</v>
      </c>
      <c r="AU205" s="139" t="s">
        <v>78</v>
      </c>
      <c r="AY205" s="13" t="s">
        <v>143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3" t="s">
        <v>76</v>
      </c>
      <c r="BK205" s="140">
        <f>ROUND(I205*H205,2)</f>
        <v>0</v>
      </c>
      <c r="BL205" s="13" t="s">
        <v>149</v>
      </c>
      <c r="BM205" s="139" t="s">
        <v>417</v>
      </c>
    </row>
    <row r="206" spans="2:65" s="1" customFormat="1" ht="6.95" customHeight="1">
      <c r="B206" s="37"/>
      <c r="C206" s="38"/>
      <c r="D206" s="38"/>
      <c r="E206" s="38"/>
      <c r="F206" s="38"/>
      <c r="G206" s="38"/>
      <c r="H206" s="38"/>
      <c r="I206" s="38"/>
      <c r="J206" s="38"/>
      <c r="K206" s="38"/>
      <c r="L206" s="25"/>
    </row>
  </sheetData>
  <autoFilter ref="C127:K205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1"/>
  <sheetViews>
    <sheetView showGridLines="0" topLeftCell="A101" workbookViewId="0">
      <selection activeCell="W132" sqref="W13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84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1:46" ht="24.95" customHeight="1">
      <c r="B4" s="16"/>
      <c r="D4" s="17" t="s">
        <v>118</v>
      </c>
      <c r="L4" s="16"/>
      <c r="M4" s="82" t="s">
        <v>10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2" t="s">
        <v>14</v>
      </c>
      <c r="L6" s="16"/>
    </row>
    <row r="7" spans="1:46" ht="16.5" customHeight="1">
      <c r="B7" s="16"/>
      <c r="E7" s="193" t="str">
        <f>'Rekapitulace stavby'!K6</f>
        <v>Hradec Králové ON - oprava (střešního pláště, ZTI, výplně otvorů)</v>
      </c>
      <c r="F7" s="194"/>
      <c r="G7" s="194"/>
      <c r="H7" s="194"/>
      <c r="L7" s="16"/>
    </row>
    <row r="8" spans="1:46" s="1" customFormat="1" ht="12" customHeight="1">
      <c r="B8" s="25"/>
      <c r="D8" s="22" t="s">
        <v>119</v>
      </c>
      <c r="L8" s="25"/>
    </row>
    <row r="9" spans="1:46" s="1" customFormat="1" ht="36.950000000000003" customHeight="1">
      <c r="B9" s="25"/>
      <c r="E9" s="175" t="s">
        <v>418</v>
      </c>
      <c r="F9" s="192"/>
      <c r="G9" s="192"/>
      <c r="H9" s="192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1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5">
        <f>'Rekapitulace stavby'!AN8</f>
        <v>43913</v>
      </c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20</v>
      </c>
      <c r="I14" s="22" t="s">
        <v>21</v>
      </c>
      <c r="J14" s="20" t="str">
        <f>IF('Rekapitulace stavby'!AN10="","",'Rekapitulace stavby'!AN10)</f>
        <v/>
      </c>
      <c r="L14" s="25"/>
    </row>
    <row r="15" spans="1:46" s="1" customFormat="1" ht="18" customHeight="1">
      <c r="B15" s="25"/>
      <c r="E15" s="20" t="str">
        <f>IF('Rekapitulace stavby'!E11="","",'Rekapitulace stavby'!E11)</f>
        <v xml:space="preserve"> </v>
      </c>
      <c r="I15" s="22" t="s">
        <v>22</v>
      </c>
      <c r="J15" s="20" t="str">
        <f>IF('Rekapitulace stavby'!AN11="","",'Rekapitulace stavby'!AN11)</f>
        <v/>
      </c>
      <c r="L15" s="25"/>
    </row>
    <row r="16" spans="1:46" s="1" customFormat="1" ht="6.95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'Rekapitulace stavby'!AN13</f>
        <v/>
      </c>
      <c r="L17" s="25"/>
    </row>
    <row r="18" spans="2:12" s="1" customFormat="1" ht="18" customHeight="1">
      <c r="B18" s="25"/>
      <c r="E18" s="188" t="str">
        <f>'Rekapitulace stavby'!E14</f>
        <v xml:space="preserve"> </v>
      </c>
      <c r="F18" s="188"/>
      <c r="G18" s="188"/>
      <c r="H18" s="188"/>
      <c r="I18" s="22" t="s">
        <v>22</v>
      </c>
      <c r="J18" s="2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22</v>
      </c>
      <c r="J21" s="20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21</v>
      </c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 t="str">
        <f>IF('Rekapitulace stavby'!E20="","",'Rekapitulace stavby'!E20)</f>
        <v xml:space="preserve"> </v>
      </c>
      <c r="I24" s="22" t="s">
        <v>22</v>
      </c>
      <c r="J24" s="20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3"/>
      <c r="E27" s="183" t="s">
        <v>1</v>
      </c>
      <c r="F27" s="183"/>
      <c r="G27" s="183"/>
      <c r="H27" s="183"/>
      <c r="L27" s="83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4" t="s">
        <v>28</v>
      </c>
      <c r="J30" s="59">
        <f>ROUND(J121,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85" t="s">
        <v>32</v>
      </c>
      <c r="E33" s="22" t="s">
        <v>33</v>
      </c>
      <c r="F33" s="86">
        <f>ROUND((SUM(BE121:BE170)),  2)</f>
        <v>0</v>
      </c>
      <c r="I33" s="87">
        <v>0.21</v>
      </c>
      <c r="J33" s="86">
        <f>ROUND(((SUM(BE121:BE170))*I33),  2)</f>
        <v>0</v>
      </c>
      <c r="L33" s="25"/>
    </row>
    <row r="34" spans="2:12" s="1" customFormat="1" ht="14.45" customHeight="1">
      <c r="B34" s="25"/>
      <c r="E34" s="22" t="s">
        <v>34</v>
      </c>
      <c r="F34" s="86">
        <f>ROUND((SUM(BF121:BF170)),  2)</f>
        <v>0</v>
      </c>
      <c r="I34" s="87">
        <v>0.15</v>
      </c>
      <c r="J34" s="86">
        <f>ROUND(((SUM(BF121:BF170))*I34),  2)</f>
        <v>0</v>
      </c>
      <c r="L34" s="25"/>
    </row>
    <row r="35" spans="2:12" s="1" customFormat="1" ht="14.45" hidden="1" customHeight="1">
      <c r="B35" s="25"/>
      <c r="E35" s="22" t="s">
        <v>35</v>
      </c>
      <c r="F35" s="86">
        <f>ROUND((SUM(BG121:BG170)),  2)</f>
        <v>0</v>
      </c>
      <c r="I35" s="87">
        <v>0.21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86">
        <f>ROUND((SUM(BH121:BH170)),  2)</f>
        <v>0</v>
      </c>
      <c r="I36" s="87">
        <v>0.15</v>
      </c>
      <c r="J36" s="86">
        <f>0</f>
        <v>0</v>
      </c>
      <c r="L36" s="25"/>
    </row>
    <row r="37" spans="2:12" s="1" customFormat="1" ht="14.45" hidden="1" customHeight="1">
      <c r="B37" s="25"/>
      <c r="E37" s="22" t="s">
        <v>37</v>
      </c>
      <c r="F37" s="86">
        <f>ROUND((SUM(BI121:BI170)),  2)</f>
        <v>0</v>
      </c>
      <c r="I37" s="87">
        <v>0</v>
      </c>
      <c r="J37" s="86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38</v>
      </c>
      <c r="E39" s="50"/>
      <c r="F39" s="50"/>
      <c r="G39" s="90" t="s">
        <v>39</v>
      </c>
      <c r="H39" s="91" t="s">
        <v>40</v>
      </c>
      <c r="I39" s="50"/>
      <c r="J39" s="92">
        <f>SUM(J30:J37)</f>
        <v>0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41</v>
      </c>
      <c r="E50" s="35"/>
      <c r="F50" s="35"/>
      <c r="G50" s="34" t="s">
        <v>42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43</v>
      </c>
      <c r="E61" s="27"/>
      <c r="F61" s="94" t="s">
        <v>44</v>
      </c>
      <c r="G61" s="36" t="s">
        <v>43</v>
      </c>
      <c r="H61" s="27"/>
      <c r="I61" s="27"/>
      <c r="J61" s="95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45</v>
      </c>
      <c r="E65" s="35"/>
      <c r="F65" s="35"/>
      <c r="G65" s="34" t="s">
        <v>46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43</v>
      </c>
      <c r="E76" s="27"/>
      <c r="F76" s="94" t="s">
        <v>44</v>
      </c>
      <c r="G76" s="36" t="s">
        <v>43</v>
      </c>
      <c r="H76" s="27"/>
      <c r="I76" s="27"/>
      <c r="J76" s="95" t="s">
        <v>44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121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93" t="str">
        <f>E7</f>
        <v>Hradec Králové ON - oprava (střešního pláště, ZTI, výplně otvorů)</v>
      </c>
      <c r="F85" s="194"/>
      <c r="G85" s="194"/>
      <c r="H85" s="194"/>
      <c r="L85" s="25"/>
    </row>
    <row r="86" spans="2:47" s="1" customFormat="1" ht="12" customHeight="1">
      <c r="B86" s="25"/>
      <c r="C86" s="22" t="s">
        <v>119</v>
      </c>
      <c r="L86" s="25"/>
    </row>
    <row r="87" spans="2:47" s="1" customFormat="1" ht="16.5" customHeight="1">
      <c r="B87" s="25"/>
      <c r="E87" s="175" t="str">
        <f>E9</f>
        <v>03 - voda</v>
      </c>
      <c r="F87" s="192"/>
      <c r="G87" s="192"/>
      <c r="H87" s="192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 </v>
      </c>
      <c r="I89" s="22" t="s">
        <v>19</v>
      </c>
      <c r="J89" s="45">
        <f>IF(J12="","",J12)</f>
        <v>43913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122</v>
      </c>
      <c r="D94" s="88"/>
      <c r="E94" s="88"/>
      <c r="F94" s="88"/>
      <c r="G94" s="88"/>
      <c r="H94" s="88"/>
      <c r="I94" s="88"/>
      <c r="J94" s="97" t="s">
        <v>123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124</v>
      </c>
      <c r="J96" s="59">
        <f>J121</f>
        <v>0</v>
      </c>
      <c r="L96" s="25"/>
      <c r="AU96" s="13" t="s">
        <v>125</v>
      </c>
    </row>
    <row r="97" spans="2:12" s="8" customFormat="1" ht="24.95" customHeight="1">
      <c r="B97" s="99"/>
      <c r="D97" s="100" t="s">
        <v>126</v>
      </c>
      <c r="E97" s="101"/>
      <c r="F97" s="101"/>
      <c r="G97" s="101"/>
      <c r="H97" s="101"/>
      <c r="I97" s="101"/>
      <c r="J97" s="102">
        <f>J122</f>
        <v>0</v>
      </c>
      <c r="L97" s="99"/>
    </row>
    <row r="98" spans="2:12" s="9" customFormat="1" ht="19.899999999999999" customHeight="1">
      <c r="B98" s="103"/>
      <c r="D98" s="104" t="s">
        <v>187</v>
      </c>
      <c r="E98" s="105"/>
      <c r="F98" s="105"/>
      <c r="G98" s="105"/>
      <c r="H98" s="105"/>
      <c r="I98" s="105"/>
      <c r="J98" s="106">
        <f>J123</f>
        <v>0</v>
      </c>
      <c r="L98" s="103"/>
    </row>
    <row r="99" spans="2:12" s="9" customFormat="1" ht="19.899999999999999" customHeight="1">
      <c r="B99" s="103"/>
      <c r="D99" s="104" t="s">
        <v>419</v>
      </c>
      <c r="E99" s="105"/>
      <c r="F99" s="105"/>
      <c r="G99" s="105"/>
      <c r="H99" s="105"/>
      <c r="I99" s="105"/>
      <c r="J99" s="106">
        <f>J132</f>
        <v>0</v>
      </c>
      <c r="L99" s="103"/>
    </row>
    <row r="100" spans="2:12" s="8" customFormat="1" ht="24.95" customHeight="1">
      <c r="B100" s="99"/>
      <c r="D100" s="100" t="s">
        <v>420</v>
      </c>
      <c r="E100" s="101"/>
      <c r="F100" s="101"/>
      <c r="G100" s="101"/>
      <c r="H100" s="101"/>
      <c r="I100" s="101"/>
      <c r="J100" s="102">
        <f>J167</f>
        <v>0</v>
      </c>
      <c r="L100" s="99"/>
    </row>
    <row r="101" spans="2:12" s="9" customFormat="1" ht="19.899999999999999" customHeight="1">
      <c r="B101" s="103"/>
      <c r="D101" s="104" t="s">
        <v>421</v>
      </c>
      <c r="E101" s="105"/>
      <c r="F101" s="105"/>
      <c r="G101" s="105"/>
      <c r="H101" s="105"/>
      <c r="I101" s="105"/>
      <c r="J101" s="106">
        <f>J168</f>
        <v>0</v>
      </c>
      <c r="L101" s="103"/>
    </row>
    <row r="102" spans="2:12" s="1" customFormat="1" ht="21.75" customHeight="1">
      <c r="B102" s="25"/>
      <c r="L102" s="25"/>
    </row>
    <row r="103" spans="2:12" s="1" customFormat="1" ht="6.95" customHeight="1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25"/>
    </row>
    <row r="107" spans="2:12" s="1" customFormat="1" ht="6.95" customHeight="1"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25"/>
    </row>
    <row r="108" spans="2:12" s="1" customFormat="1" ht="24.95" customHeight="1">
      <c r="B108" s="25"/>
      <c r="C108" s="17" t="s">
        <v>128</v>
      </c>
      <c r="L108" s="25"/>
    </row>
    <row r="109" spans="2:12" s="1" customFormat="1" ht="6.95" customHeight="1">
      <c r="B109" s="25"/>
      <c r="L109" s="25"/>
    </row>
    <row r="110" spans="2:12" s="1" customFormat="1" ht="12" customHeight="1">
      <c r="B110" s="25"/>
      <c r="C110" s="22" t="s">
        <v>14</v>
      </c>
      <c r="L110" s="25"/>
    </row>
    <row r="111" spans="2:12" s="1" customFormat="1" ht="16.5" customHeight="1">
      <c r="B111" s="25"/>
      <c r="E111" s="193" t="str">
        <f>E7</f>
        <v>Hradec Králové ON - oprava (střešního pláště, ZTI, výplně otvorů)</v>
      </c>
      <c r="F111" s="194"/>
      <c r="G111" s="194"/>
      <c r="H111" s="194"/>
      <c r="L111" s="25"/>
    </row>
    <row r="112" spans="2:12" s="1" customFormat="1" ht="12" customHeight="1">
      <c r="B112" s="25"/>
      <c r="C112" s="22" t="s">
        <v>119</v>
      </c>
      <c r="L112" s="25"/>
    </row>
    <row r="113" spans="2:65" s="1" customFormat="1" ht="16.5" customHeight="1">
      <c r="B113" s="25"/>
      <c r="E113" s="175" t="str">
        <f>E9</f>
        <v>03 - voda</v>
      </c>
      <c r="F113" s="192"/>
      <c r="G113" s="192"/>
      <c r="H113" s="192"/>
      <c r="L113" s="25"/>
    </row>
    <row r="114" spans="2:65" s="1" customFormat="1" ht="6.95" customHeight="1">
      <c r="B114" s="25"/>
      <c r="L114" s="25"/>
    </row>
    <row r="115" spans="2:65" s="1" customFormat="1" ht="12" customHeight="1">
      <c r="B115" s="25"/>
      <c r="C115" s="22" t="s">
        <v>17</v>
      </c>
      <c r="F115" s="20" t="str">
        <f>F12</f>
        <v xml:space="preserve"> </v>
      </c>
      <c r="I115" s="22" t="s">
        <v>19</v>
      </c>
      <c r="J115" s="45">
        <f>IF(J12="","",J12)</f>
        <v>43913</v>
      </c>
      <c r="L115" s="25"/>
    </row>
    <row r="116" spans="2:65" s="1" customFormat="1" ht="6.95" customHeight="1">
      <c r="B116" s="25"/>
      <c r="L116" s="25"/>
    </row>
    <row r="117" spans="2:65" s="1" customFormat="1" ht="15.2" customHeight="1">
      <c r="B117" s="25"/>
      <c r="C117" s="22" t="s">
        <v>20</v>
      </c>
      <c r="F117" s="20" t="str">
        <f>E15</f>
        <v xml:space="preserve"> </v>
      </c>
      <c r="I117" s="22" t="s">
        <v>24</v>
      </c>
      <c r="J117" s="23" t="str">
        <f>E21</f>
        <v xml:space="preserve"> </v>
      </c>
      <c r="L117" s="25"/>
    </row>
    <row r="118" spans="2:65" s="1" customFormat="1" ht="15.2" customHeight="1">
      <c r="B118" s="25"/>
      <c r="C118" s="22" t="s">
        <v>23</v>
      </c>
      <c r="F118" s="20" t="str">
        <f>IF(E18="","",E18)</f>
        <v xml:space="preserve"> </v>
      </c>
      <c r="I118" s="22" t="s">
        <v>26</v>
      </c>
      <c r="J118" s="23" t="str">
        <f>E24</f>
        <v xml:space="preserve"> </v>
      </c>
      <c r="L118" s="25"/>
    </row>
    <row r="119" spans="2:65" s="1" customFormat="1" ht="10.35" customHeight="1">
      <c r="B119" s="25"/>
      <c r="L119" s="25"/>
    </row>
    <row r="120" spans="2:65" s="10" customFormat="1" ht="29.25" customHeight="1">
      <c r="B120" s="107"/>
      <c r="C120" s="108" t="s">
        <v>129</v>
      </c>
      <c r="D120" s="109" t="s">
        <v>53</v>
      </c>
      <c r="E120" s="109" t="s">
        <v>49</v>
      </c>
      <c r="F120" s="109" t="s">
        <v>50</v>
      </c>
      <c r="G120" s="109" t="s">
        <v>130</v>
      </c>
      <c r="H120" s="109" t="s">
        <v>131</v>
      </c>
      <c r="I120" s="109" t="s">
        <v>132</v>
      </c>
      <c r="J120" s="110" t="s">
        <v>123</v>
      </c>
      <c r="K120" s="111" t="s">
        <v>133</v>
      </c>
      <c r="L120" s="107"/>
      <c r="M120" s="52" t="s">
        <v>1</v>
      </c>
      <c r="N120" s="53" t="s">
        <v>32</v>
      </c>
      <c r="O120" s="53" t="s">
        <v>134</v>
      </c>
      <c r="P120" s="53" t="s">
        <v>135</v>
      </c>
      <c r="Q120" s="53" t="s">
        <v>136</v>
      </c>
      <c r="R120" s="53" t="s">
        <v>137</v>
      </c>
      <c r="S120" s="53" t="s">
        <v>138</v>
      </c>
      <c r="T120" s="54" t="s">
        <v>139</v>
      </c>
    </row>
    <row r="121" spans="2:65" s="1" customFormat="1" ht="22.9" customHeight="1">
      <c r="B121" s="25"/>
      <c r="C121" s="57" t="s">
        <v>140</v>
      </c>
      <c r="J121" s="112">
        <f>BK121</f>
        <v>0</v>
      </c>
      <c r="L121" s="25"/>
      <c r="M121" s="55"/>
      <c r="N121" s="46"/>
      <c r="O121" s="46"/>
      <c r="P121" s="113">
        <f>P122+P167</f>
        <v>0</v>
      </c>
      <c r="Q121" s="46"/>
      <c r="R121" s="113">
        <f>R122+R167</f>
        <v>5.5628700000000029</v>
      </c>
      <c r="S121" s="46"/>
      <c r="T121" s="114">
        <f>T122+T167</f>
        <v>0</v>
      </c>
      <c r="AT121" s="13" t="s">
        <v>67</v>
      </c>
      <c r="AU121" s="13" t="s">
        <v>125</v>
      </c>
      <c r="BK121" s="115">
        <f>BK122+BK167</f>
        <v>0</v>
      </c>
    </row>
    <row r="122" spans="2:65" s="11" customFormat="1" ht="25.9" customHeight="1">
      <c r="B122" s="116"/>
      <c r="D122" s="117" t="s">
        <v>67</v>
      </c>
      <c r="E122" s="118" t="s">
        <v>141</v>
      </c>
      <c r="F122" s="118" t="s">
        <v>142</v>
      </c>
      <c r="J122" s="119">
        <f>BK122</f>
        <v>0</v>
      </c>
      <c r="L122" s="116"/>
      <c r="M122" s="120"/>
      <c r="N122" s="121"/>
      <c r="O122" s="121"/>
      <c r="P122" s="122">
        <f>P123+P132</f>
        <v>0</v>
      </c>
      <c r="Q122" s="121"/>
      <c r="R122" s="122">
        <f>R123+R132</f>
        <v>5.5607900000000026</v>
      </c>
      <c r="S122" s="121"/>
      <c r="T122" s="123">
        <f>T123+T132</f>
        <v>0</v>
      </c>
      <c r="AR122" s="117" t="s">
        <v>76</v>
      </c>
      <c r="AT122" s="124" t="s">
        <v>67</v>
      </c>
      <c r="AU122" s="124" t="s">
        <v>68</v>
      </c>
      <c r="AY122" s="117" t="s">
        <v>143</v>
      </c>
      <c r="BK122" s="125">
        <f>BK123+BK132</f>
        <v>0</v>
      </c>
    </row>
    <row r="123" spans="2:65" s="11" customFormat="1" ht="22.9" customHeight="1">
      <c r="B123" s="116"/>
      <c r="D123" s="117" t="s">
        <v>67</v>
      </c>
      <c r="E123" s="126" t="s">
        <v>329</v>
      </c>
      <c r="F123" s="126" t="s">
        <v>330</v>
      </c>
      <c r="J123" s="127">
        <f>BK123</f>
        <v>0</v>
      </c>
      <c r="L123" s="116"/>
      <c r="M123" s="120"/>
      <c r="N123" s="121"/>
      <c r="O123" s="121"/>
      <c r="P123" s="122">
        <f>SUM(P124:P131)</f>
        <v>0</v>
      </c>
      <c r="Q123" s="121"/>
      <c r="R123" s="122">
        <f>SUM(R124:R131)</f>
        <v>0.21245000000000031</v>
      </c>
      <c r="S123" s="121"/>
      <c r="T123" s="123">
        <f>SUM(T124:T131)</f>
        <v>0</v>
      </c>
      <c r="AR123" s="117" t="s">
        <v>76</v>
      </c>
      <c r="AT123" s="124" t="s">
        <v>67</v>
      </c>
      <c r="AU123" s="124" t="s">
        <v>76</v>
      </c>
      <c r="AY123" s="117" t="s">
        <v>143</v>
      </c>
      <c r="BK123" s="125">
        <f>SUM(BK124:BK131)</f>
        <v>0</v>
      </c>
    </row>
    <row r="124" spans="2:65" s="1" customFormat="1" ht="24" customHeight="1">
      <c r="B124" s="128"/>
      <c r="C124" s="129" t="s">
        <v>76</v>
      </c>
      <c r="D124" s="129" t="s">
        <v>146</v>
      </c>
      <c r="E124" s="130" t="s">
        <v>422</v>
      </c>
      <c r="F124" s="131" t="s">
        <v>423</v>
      </c>
      <c r="G124" s="132" t="s">
        <v>195</v>
      </c>
      <c r="H124" s="133">
        <v>172.8</v>
      </c>
      <c r="I124" s="134">
        <v>0</v>
      </c>
      <c r="J124" s="134">
        <f t="shared" ref="J124:J131" si="0">ROUND(I124*H124,2)</f>
        <v>0</v>
      </c>
      <c r="K124" s="131" t="s">
        <v>1</v>
      </c>
      <c r="L124" s="25"/>
      <c r="M124" s="135" t="s">
        <v>1</v>
      </c>
      <c r="N124" s="136" t="s">
        <v>33</v>
      </c>
      <c r="O124" s="137">
        <v>0</v>
      </c>
      <c r="P124" s="137">
        <f t="shared" ref="P124:P131" si="1">O124*H124</f>
        <v>0</v>
      </c>
      <c r="Q124" s="137">
        <v>1.3744212962962999E-4</v>
      </c>
      <c r="R124" s="137">
        <f t="shared" ref="R124:R131" si="2">Q124*H124</f>
        <v>2.3750000000000063E-2</v>
      </c>
      <c r="S124" s="137">
        <v>0</v>
      </c>
      <c r="T124" s="138">
        <f t="shared" ref="T124:T131" si="3">S124*H124</f>
        <v>0</v>
      </c>
      <c r="AR124" s="139" t="s">
        <v>151</v>
      </c>
      <c r="AT124" s="139" t="s">
        <v>146</v>
      </c>
      <c r="AU124" s="139" t="s">
        <v>78</v>
      </c>
      <c r="AY124" s="13" t="s">
        <v>143</v>
      </c>
      <c r="BE124" s="140">
        <f t="shared" ref="BE124:BE131" si="4">IF(N124="základní",J124,0)</f>
        <v>0</v>
      </c>
      <c r="BF124" s="140">
        <f t="shared" ref="BF124:BF131" si="5">IF(N124="snížená",J124,0)</f>
        <v>0</v>
      </c>
      <c r="BG124" s="140">
        <f t="shared" ref="BG124:BG131" si="6">IF(N124="zákl. přenesená",J124,0)</f>
        <v>0</v>
      </c>
      <c r="BH124" s="140">
        <f t="shared" ref="BH124:BH131" si="7">IF(N124="sníž. přenesená",J124,0)</f>
        <v>0</v>
      </c>
      <c r="BI124" s="140">
        <f t="shared" ref="BI124:BI131" si="8">IF(N124="nulová",J124,0)</f>
        <v>0</v>
      </c>
      <c r="BJ124" s="13" t="s">
        <v>76</v>
      </c>
      <c r="BK124" s="140">
        <f t="shared" ref="BK124:BK131" si="9">ROUND(I124*H124,2)</f>
        <v>0</v>
      </c>
      <c r="BL124" s="13" t="s">
        <v>151</v>
      </c>
      <c r="BM124" s="139" t="s">
        <v>78</v>
      </c>
    </row>
    <row r="125" spans="2:65" s="1" customFormat="1" ht="24" customHeight="1">
      <c r="B125" s="128"/>
      <c r="C125" s="145" t="s">
        <v>78</v>
      </c>
      <c r="D125" s="145" t="s">
        <v>237</v>
      </c>
      <c r="E125" s="146" t="s">
        <v>424</v>
      </c>
      <c r="F125" s="147" t="s">
        <v>425</v>
      </c>
      <c r="G125" s="148" t="s">
        <v>195</v>
      </c>
      <c r="H125" s="149">
        <v>62.4</v>
      </c>
      <c r="I125" s="150">
        <v>0</v>
      </c>
      <c r="J125" s="150">
        <f t="shared" si="0"/>
        <v>0</v>
      </c>
      <c r="K125" s="147" t="s">
        <v>1</v>
      </c>
      <c r="L125" s="151"/>
      <c r="M125" s="152" t="s">
        <v>1</v>
      </c>
      <c r="N125" s="153" t="s">
        <v>33</v>
      </c>
      <c r="O125" s="137">
        <v>0</v>
      </c>
      <c r="P125" s="137">
        <f t="shared" si="1"/>
        <v>0</v>
      </c>
      <c r="Q125" s="137">
        <v>2.3076923076923101E-4</v>
      </c>
      <c r="R125" s="137">
        <f t="shared" si="2"/>
        <v>1.4400000000000015E-2</v>
      </c>
      <c r="S125" s="137">
        <v>0</v>
      </c>
      <c r="T125" s="138">
        <f t="shared" si="3"/>
        <v>0</v>
      </c>
      <c r="AR125" s="139" t="s">
        <v>156</v>
      </c>
      <c r="AT125" s="139" t="s">
        <v>237</v>
      </c>
      <c r="AU125" s="139" t="s">
        <v>78</v>
      </c>
      <c r="AY125" s="13" t="s">
        <v>143</v>
      </c>
      <c r="BE125" s="140">
        <f t="shared" si="4"/>
        <v>0</v>
      </c>
      <c r="BF125" s="140">
        <f t="shared" si="5"/>
        <v>0</v>
      </c>
      <c r="BG125" s="140">
        <f t="shared" si="6"/>
        <v>0</v>
      </c>
      <c r="BH125" s="140">
        <f t="shared" si="7"/>
        <v>0</v>
      </c>
      <c r="BI125" s="140">
        <f t="shared" si="8"/>
        <v>0</v>
      </c>
      <c r="BJ125" s="13" t="s">
        <v>76</v>
      </c>
      <c r="BK125" s="140">
        <f t="shared" si="9"/>
        <v>0</v>
      </c>
      <c r="BL125" s="13" t="s">
        <v>151</v>
      </c>
      <c r="BM125" s="139" t="s">
        <v>151</v>
      </c>
    </row>
    <row r="126" spans="2:65" s="1" customFormat="1" ht="24" customHeight="1">
      <c r="B126" s="128"/>
      <c r="C126" s="145" t="s">
        <v>152</v>
      </c>
      <c r="D126" s="145" t="s">
        <v>237</v>
      </c>
      <c r="E126" s="146" t="s">
        <v>426</v>
      </c>
      <c r="F126" s="147" t="s">
        <v>427</v>
      </c>
      <c r="G126" s="148" t="s">
        <v>195</v>
      </c>
      <c r="H126" s="149">
        <v>27.6</v>
      </c>
      <c r="I126" s="150">
        <v>0</v>
      </c>
      <c r="J126" s="150">
        <f t="shared" si="0"/>
        <v>0</v>
      </c>
      <c r="K126" s="147" t="s">
        <v>1</v>
      </c>
      <c r="L126" s="151"/>
      <c r="M126" s="152" t="s">
        <v>1</v>
      </c>
      <c r="N126" s="153" t="s">
        <v>33</v>
      </c>
      <c r="O126" s="137">
        <v>0</v>
      </c>
      <c r="P126" s="137">
        <f t="shared" si="1"/>
        <v>0</v>
      </c>
      <c r="Q126" s="137">
        <v>2.6811594202898599E-4</v>
      </c>
      <c r="R126" s="137">
        <f t="shared" si="2"/>
        <v>7.4000000000000133E-3</v>
      </c>
      <c r="S126" s="137">
        <v>0</v>
      </c>
      <c r="T126" s="138">
        <f t="shared" si="3"/>
        <v>0</v>
      </c>
      <c r="AR126" s="139" t="s">
        <v>156</v>
      </c>
      <c r="AT126" s="139" t="s">
        <v>237</v>
      </c>
      <c r="AU126" s="139" t="s">
        <v>78</v>
      </c>
      <c r="AY126" s="13" t="s">
        <v>143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3" t="s">
        <v>76</v>
      </c>
      <c r="BK126" s="140">
        <f t="shared" si="9"/>
        <v>0</v>
      </c>
      <c r="BL126" s="13" t="s">
        <v>151</v>
      </c>
      <c r="BM126" s="139" t="s">
        <v>154</v>
      </c>
    </row>
    <row r="127" spans="2:65" s="1" customFormat="1" ht="24" customHeight="1">
      <c r="B127" s="128"/>
      <c r="C127" s="145" t="s">
        <v>151</v>
      </c>
      <c r="D127" s="145" t="s">
        <v>237</v>
      </c>
      <c r="E127" s="146" t="s">
        <v>428</v>
      </c>
      <c r="F127" s="147" t="s">
        <v>429</v>
      </c>
      <c r="G127" s="148" t="s">
        <v>195</v>
      </c>
      <c r="H127" s="149">
        <v>82.8</v>
      </c>
      <c r="I127" s="150">
        <v>0</v>
      </c>
      <c r="J127" s="150">
        <f t="shared" si="0"/>
        <v>0</v>
      </c>
      <c r="K127" s="147" t="s">
        <v>1</v>
      </c>
      <c r="L127" s="151"/>
      <c r="M127" s="152" t="s">
        <v>1</v>
      </c>
      <c r="N127" s="153" t="s">
        <v>33</v>
      </c>
      <c r="O127" s="137">
        <v>0</v>
      </c>
      <c r="P127" s="137">
        <f t="shared" si="1"/>
        <v>0</v>
      </c>
      <c r="Q127" s="137">
        <v>3.0434782608695698E-4</v>
      </c>
      <c r="R127" s="137">
        <f t="shared" si="2"/>
        <v>2.5200000000000038E-2</v>
      </c>
      <c r="S127" s="137">
        <v>0</v>
      </c>
      <c r="T127" s="138">
        <f t="shared" si="3"/>
        <v>0</v>
      </c>
      <c r="AR127" s="139" t="s">
        <v>156</v>
      </c>
      <c r="AT127" s="139" t="s">
        <v>237</v>
      </c>
      <c r="AU127" s="139" t="s">
        <v>78</v>
      </c>
      <c r="AY127" s="13" t="s">
        <v>143</v>
      </c>
      <c r="BE127" s="140">
        <f t="shared" si="4"/>
        <v>0</v>
      </c>
      <c r="BF127" s="140">
        <f t="shared" si="5"/>
        <v>0</v>
      </c>
      <c r="BG127" s="140">
        <f t="shared" si="6"/>
        <v>0</v>
      </c>
      <c r="BH127" s="140">
        <f t="shared" si="7"/>
        <v>0</v>
      </c>
      <c r="BI127" s="140">
        <f t="shared" si="8"/>
        <v>0</v>
      </c>
      <c r="BJ127" s="13" t="s">
        <v>76</v>
      </c>
      <c r="BK127" s="140">
        <f t="shared" si="9"/>
        <v>0</v>
      </c>
      <c r="BL127" s="13" t="s">
        <v>151</v>
      </c>
      <c r="BM127" s="139" t="s">
        <v>156</v>
      </c>
    </row>
    <row r="128" spans="2:65" s="1" customFormat="1" ht="24" customHeight="1">
      <c r="B128" s="128"/>
      <c r="C128" s="129" t="s">
        <v>157</v>
      </c>
      <c r="D128" s="129" t="s">
        <v>146</v>
      </c>
      <c r="E128" s="130" t="s">
        <v>430</v>
      </c>
      <c r="F128" s="131" t="s">
        <v>431</v>
      </c>
      <c r="G128" s="132" t="s">
        <v>195</v>
      </c>
      <c r="H128" s="133">
        <v>256.8</v>
      </c>
      <c r="I128" s="134">
        <v>0</v>
      </c>
      <c r="J128" s="134">
        <f t="shared" si="0"/>
        <v>0</v>
      </c>
      <c r="K128" s="131" t="s">
        <v>1</v>
      </c>
      <c r="L128" s="25"/>
      <c r="M128" s="135" t="s">
        <v>1</v>
      </c>
      <c r="N128" s="136" t="s">
        <v>33</v>
      </c>
      <c r="O128" s="137">
        <v>0</v>
      </c>
      <c r="P128" s="137">
        <f t="shared" si="1"/>
        <v>0</v>
      </c>
      <c r="Q128" s="137">
        <v>1.94509345794393E-4</v>
      </c>
      <c r="R128" s="137">
        <f t="shared" si="2"/>
        <v>4.9950000000000126E-2</v>
      </c>
      <c r="S128" s="137">
        <v>0</v>
      </c>
      <c r="T128" s="138">
        <f t="shared" si="3"/>
        <v>0</v>
      </c>
      <c r="AR128" s="139" t="s">
        <v>151</v>
      </c>
      <c r="AT128" s="139" t="s">
        <v>146</v>
      </c>
      <c r="AU128" s="139" t="s">
        <v>78</v>
      </c>
      <c r="AY128" s="13" t="s">
        <v>143</v>
      </c>
      <c r="BE128" s="140">
        <f t="shared" si="4"/>
        <v>0</v>
      </c>
      <c r="BF128" s="140">
        <f t="shared" si="5"/>
        <v>0</v>
      </c>
      <c r="BG128" s="140">
        <f t="shared" si="6"/>
        <v>0</v>
      </c>
      <c r="BH128" s="140">
        <f t="shared" si="7"/>
        <v>0</v>
      </c>
      <c r="BI128" s="140">
        <f t="shared" si="8"/>
        <v>0</v>
      </c>
      <c r="BJ128" s="13" t="s">
        <v>76</v>
      </c>
      <c r="BK128" s="140">
        <f t="shared" si="9"/>
        <v>0</v>
      </c>
      <c r="BL128" s="13" t="s">
        <v>151</v>
      </c>
      <c r="BM128" s="139" t="s">
        <v>103</v>
      </c>
    </row>
    <row r="129" spans="2:65" s="1" customFormat="1" ht="24" customHeight="1">
      <c r="B129" s="128"/>
      <c r="C129" s="145" t="s">
        <v>154</v>
      </c>
      <c r="D129" s="145" t="s">
        <v>237</v>
      </c>
      <c r="E129" s="146" t="s">
        <v>432</v>
      </c>
      <c r="F129" s="147" t="s">
        <v>433</v>
      </c>
      <c r="G129" s="148" t="s">
        <v>195</v>
      </c>
      <c r="H129" s="149">
        <v>214.8</v>
      </c>
      <c r="I129" s="150">
        <v>0</v>
      </c>
      <c r="J129" s="150">
        <f t="shared" si="0"/>
        <v>0</v>
      </c>
      <c r="K129" s="147" t="s">
        <v>1</v>
      </c>
      <c r="L129" s="151"/>
      <c r="M129" s="152" t="s">
        <v>1</v>
      </c>
      <c r="N129" s="153" t="s">
        <v>33</v>
      </c>
      <c r="O129" s="137">
        <v>0</v>
      </c>
      <c r="P129" s="137">
        <f t="shared" si="1"/>
        <v>0</v>
      </c>
      <c r="Q129" s="137">
        <v>3.3915270018621999E-4</v>
      </c>
      <c r="R129" s="137">
        <f t="shared" si="2"/>
        <v>7.2850000000000054E-2</v>
      </c>
      <c r="S129" s="137">
        <v>0</v>
      </c>
      <c r="T129" s="138">
        <f t="shared" si="3"/>
        <v>0</v>
      </c>
      <c r="AR129" s="139" t="s">
        <v>156</v>
      </c>
      <c r="AT129" s="139" t="s">
        <v>237</v>
      </c>
      <c r="AU129" s="139" t="s">
        <v>78</v>
      </c>
      <c r="AY129" s="13" t="s">
        <v>143</v>
      </c>
      <c r="BE129" s="140">
        <f t="shared" si="4"/>
        <v>0</v>
      </c>
      <c r="BF129" s="140">
        <f t="shared" si="5"/>
        <v>0</v>
      </c>
      <c r="BG129" s="140">
        <f t="shared" si="6"/>
        <v>0</v>
      </c>
      <c r="BH129" s="140">
        <f t="shared" si="7"/>
        <v>0</v>
      </c>
      <c r="BI129" s="140">
        <f t="shared" si="8"/>
        <v>0</v>
      </c>
      <c r="BJ129" s="13" t="s">
        <v>76</v>
      </c>
      <c r="BK129" s="140">
        <f t="shared" si="9"/>
        <v>0</v>
      </c>
      <c r="BL129" s="13" t="s">
        <v>151</v>
      </c>
      <c r="BM129" s="139" t="s">
        <v>109</v>
      </c>
    </row>
    <row r="130" spans="2:65" s="1" customFormat="1" ht="24" customHeight="1">
      <c r="B130" s="128"/>
      <c r="C130" s="145" t="s">
        <v>160</v>
      </c>
      <c r="D130" s="145" t="s">
        <v>237</v>
      </c>
      <c r="E130" s="146" t="s">
        <v>434</v>
      </c>
      <c r="F130" s="147" t="s">
        <v>435</v>
      </c>
      <c r="G130" s="148" t="s">
        <v>195</v>
      </c>
      <c r="H130" s="149">
        <v>42</v>
      </c>
      <c r="I130" s="150">
        <v>0</v>
      </c>
      <c r="J130" s="150">
        <f t="shared" si="0"/>
        <v>0</v>
      </c>
      <c r="K130" s="147" t="s">
        <v>1</v>
      </c>
      <c r="L130" s="151"/>
      <c r="M130" s="152" t="s">
        <v>1</v>
      </c>
      <c r="N130" s="153" t="s">
        <v>33</v>
      </c>
      <c r="O130" s="137">
        <v>0</v>
      </c>
      <c r="P130" s="137">
        <f t="shared" si="1"/>
        <v>0</v>
      </c>
      <c r="Q130" s="137">
        <v>4.4999999999999999E-4</v>
      </c>
      <c r="R130" s="137">
        <f t="shared" si="2"/>
        <v>1.89E-2</v>
      </c>
      <c r="S130" s="137">
        <v>0</v>
      </c>
      <c r="T130" s="138">
        <f t="shared" si="3"/>
        <v>0</v>
      </c>
      <c r="AR130" s="139" t="s">
        <v>156</v>
      </c>
      <c r="AT130" s="139" t="s">
        <v>237</v>
      </c>
      <c r="AU130" s="139" t="s">
        <v>78</v>
      </c>
      <c r="AY130" s="13" t="s">
        <v>143</v>
      </c>
      <c r="BE130" s="140">
        <f t="shared" si="4"/>
        <v>0</v>
      </c>
      <c r="BF130" s="140">
        <f t="shared" si="5"/>
        <v>0</v>
      </c>
      <c r="BG130" s="140">
        <f t="shared" si="6"/>
        <v>0</v>
      </c>
      <c r="BH130" s="140">
        <f t="shared" si="7"/>
        <v>0</v>
      </c>
      <c r="BI130" s="140">
        <f t="shared" si="8"/>
        <v>0</v>
      </c>
      <c r="BJ130" s="13" t="s">
        <v>76</v>
      </c>
      <c r="BK130" s="140">
        <f t="shared" si="9"/>
        <v>0</v>
      </c>
      <c r="BL130" s="13" t="s">
        <v>151</v>
      </c>
      <c r="BM130" s="139" t="s">
        <v>115</v>
      </c>
    </row>
    <row r="131" spans="2:65" s="1" customFormat="1" ht="24" customHeight="1">
      <c r="B131" s="128"/>
      <c r="C131" s="129" t="s">
        <v>156</v>
      </c>
      <c r="D131" s="129" t="s">
        <v>146</v>
      </c>
      <c r="E131" s="130" t="s">
        <v>343</v>
      </c>
      <c r="F131" s="131" t="s">
        <v>344</v>
      </c>
      <c r="G131" s="132" t="s">
        <v>345</v>
      </c>
      <c r="H131" s="133">
        <v>624</v>
      </c>
      <c r="I131" s="134">
        <v>0</v>
      </c>
      <c r="J131" s="134">
        <f t="shared" si="0"/>
        <v>0</v>
      </c>
      <c r="K131" s="131" t="s">
        <v>1</v>
      </c>
      <c r="L131" s="25"/>
      <c r="M131" s="135" t="s">
        <v>1</v>
      </c>
      <c r="N131" s="136" t="s">
        <v>33</v>
      </c>
      <c r="O131" s="137">
        <v>0</v>
      </c>
      <c r="P131" s="137">
        <f t="shared" si="1"/>
        <v>0</v>
      </c>
      <c r="Q131" s="137">
        <v>0</v>
      </c>
      <c r="R131" s="137">
        <f t="shared" si="2"/>
        <v>0</v>
      </c>
      <c r="S131" s="137">
        <v>0</v>
      </c>
      <c r="T131" s="138">
        <f t="shared" si="3"/>
        <v>0</v>
      </c>
      <c r="AR131" s="139" t="s">
        <v>151</v>
      </c>
      <c r="AT131" s="139" t="s">
        <v>146</v>
      </c>
      <c r="AU131" s="139" t="s">
        <v>78</v>
      </c>
      <c r="AY131" s="13" t="s">
        <v>143</v>
      </c>
      <c r="BE131" s="140">
        <f t="shared" si="4"/>
        <v>0</v>
      </c>
      <c r="BF131" s="140">
        <f t="shared" si="5"/>
        <v>0</v>
      </c>
      <c r="BG131" s="140">
        <f t="shared" si="6"/>
        <v>0</v>
      </c>
      <c r="BH131" s="140">
        <f t="shared" si="7"/>
        <v>0</v>
      </c>
      <c r="BI131" s="140">
        <f t="shared" si="8"/>
        <v>0</v>
      </c>
      <c r="BJ131" s="13" t="s">
        <v>76</v>
      </c>
      <c r="BK131" s="140">
        <f t="shared" si="9"/>
        <v>0</v>
      </c>
      <c r="BL131" s="13" t="s">
        <v>151</v>
      </c>
      <c r="BM131" s="139" t="s">
        <v>149</v>
      </c>
    </row>
    <row r="132" spans="2:65" s="11" customFormat="1" ht="22.9" customHeight="1">
      <c r="B132" s="116"/>
      <c r="D132" s="117" t="s">
        <v>67</v>
      </c>
      <c r="E132" s="126" t="s">
        <v>436</v>
      </c>
      <c r="F132" s="126" t="s">
        <v>437</v>
      </c>
      <c r="J132" s="127">
        <f>BK132</f>
        <v>0</v>
      </c>
      <c r="L132" s="116"/>
      <c r="M132" s="120"/>
      <c r="N132" s="121"/>
      <c r="O132" s="121"/>
      <c r="P132" s="122">
        <f>SUM(P133:P166)</f>
        <v>0</v>
      </c>
      <c r="Q132" s="121"/>
      <c r="R132" s="122">
        <f>SUM(R133:R166)</f>
        <v>5.3483400000000021</v>
      </c>
      <c r="S132" s="121"/>
      <c r="T132" s="123">
        <f>SUM(T133:T166)</f>
        <v>0</v>
      </c>
      <c r="AR132" s="117" t="s">
        <v>76</v>
      </c>
      <c r="AT132" s="124" t="s">
        <v>67</v>
      </c>
      <c r="AU132" s="124" t="s">
        <v>76</v>
      </c>
      <c r="AY132" s="117" t="s">
        <v>143</v>
      </c>
      <c r="BK132" s="125">
        <f>SUM(BK133:BK166)</f>
        <v>0</v>
      </c>
    </row>
    <row r="133" spans="2:65" s="1" customFormat="1" ht="16.5" customHeight="1">
      <c r="B133" s="128"/>
      <c r="C133" s="129" t="s">
        <v>13</v>
      </c>
      <c r="D133" s="129" t="s">
        <v>146</v>
      </c>
      <c r="E133" s="130" t="s">
        <v>438</v>
      </c>
      <c r="F133" s="131" t="s">
        <v>439</v>
      </c>
      <c r="G133" s="132" t="s">
        <v>195</v>
      </c>
      <c r="H133" s="133">
        <v>1</v>
      </c>
      <c r="I133" s="134">
        <v>0</v>
      </c>
      <c r="J133" s="134">
        <f t="shared" ref="J133:J166" si="10">ROUND(I133*H133,2)</f>
        <v>0</v>
      </c>
      <c r="K133" s="131" t="s">
        <v>1</v>
      </c>
      <c r="L133" s="25"/>
      <c r="M133" s="135" t="s">
        <v>1</v>
      </c>
      <c r="N133" s="136" t="s">
        <v>33</v>
      </c>
      <c r="O133" s="137">
        <v>0</v>
      </c>
      <c r="P133" s="137">
        <f t="shared" ref="P133:P166" si="11">O133*H133</f>
        <v>0</v>
      </c>
      <c r="Q133" s="137">
        <v>0</v>
      </c>
      <c r="R133" s="137">
        <f t="shared" ref="R133:R166" si="12">Q133*H133</f>
        <v>0</v>
      </c>
      <c r="S133" s="137">
        <v>0</v>
      </c>
      <c r="T133" s="138">
        <f t="shared" ref="T133:T166" si="13">S133*H133</f>
        <v>0</v>
      </c>
      <c r="AR133" s="139" t="s">
        <v>151</v>
      </c>
      <c r="AT133" s="139" t="s">
        <v>146</v>
      </c>
      <c r="AU133" s="139" t="s">
        <v>78</v>
      </c>
      <c r="AY133" s="13" t="s">
        <v>143</v>
      </c>
      <c r="BE133" s="140">
        <f t="shared" ref="BE133:BE166" si="14">IF(N133="základní",J133,0)</f>
        <v>0</v>
      </c>
      <c r="BF133" s="140">
        <f t="shared" ref="BF133:BF166" si="15">IF(N133="snížená",J133,0)</f>
        <v>0</v>
      </c>
      <c r="BG133" s="140">
        <f t="shared" ref="BG133:BG166" si="16">IF(N133="zákl. přenesená",J133,0)</f>
        <v>0</v>
      </c>
      <c r="BH133" s="140">
        <f t="shared" ref="BH133:BH166" si="17">IF(N133="sníž. přenesená",J133,0)</f>
        <v>0</v>
      </c>
      <c r="BI133" s="140">
        <f t="shared" ref="BI133:BI166" si="18">IF(N133="nulová",J133,0)</f>
        <v>0</v>
      </c>
      <c r="BJ133" s="13" t="s">
        <v>76</v>
      </c>
      <c r="BK133" s="140">
        <f t="shared" ref="BK133:BK166" si="19">ROUND(I133*H133,2)</f>
        <v>0</v>
      </c>
      <c r="BL133" s="13" t="s">
        <v>151</v>
      </c>
      <c r="BM133" s="139" t="s">
        <v>164</v>
      </c>
    </row>
    <row r="134" spans="2:65" s="1" customFormat="1" ht="16.5" customHeight="1">
      <c r="B134" s="128"/>
      <c r="C134" s="129" t="s">
        <v>103</v>
      </c>
      <c r="D134" s="129" t="s">
        <v>146</v>
      </c>
      <c r="E134" s="130" t="s">
        <v>440</v>
      </c>
      <c r="F134" s="131" t="s">
        <v>441</v>
      </c>
      <c r="G134" s="132" t="s">
        <v>148</v>
      </c>
      <c r="H134" s="133">
        <v>1</v>
      </c>
      <c r="I134" s="134">
        <v>0</v>
      </c>
      <c r="J134" s="134">
        <f t="shared" si="10"/>
        <v>0</v>
      </c>
      <c r="K134" s="131" t="s">
        <v>1</v>
      </c>
      <c r="L134" s="25"/>
      <c r="M134" s="135" t="s">
        <v>1</v>
      </c>
      <c r="N134" s="136" t="s">
        <v>33</v>
      </c>
      <c r="O134" s="137">
        <v>0</v>
      </c>
      <c r="P134" s="137">
        <f t="shared" si="11"/>
        <v>0</v>
      </c>
      <c r="Q134" s="137">
        <v>1.0499999999999999E-3</v>
      </c>
      <c r="R134" s="137">
        <f t="shared" si="12"/>
        <v>1.0499999999999999E-3</v>
      </c>
      <c r="S134" s="137">
        <v>0</v>
      </c>
      <c r="T134" s="138">
        <f t="shared" si="13"/>
        <v>0</v>
      </c>
      <c r="AR134" s="139" t="s">
        <v>151</v>
      </c>
      <c r="AT134" s="139" t="s">
        <v>146</v>
      </c>
      <c r="AU134" s="139" t="s">
        <v>78</v>
      </c>
      <c r="AY134" s="13" t="s">
        <v>143</v>
      </c>
      <c r="BE134" s="140">
        <f t="shared" si="14"/>
        <v>0</v>
      </c>
      <c r="BF134" s="140">
        <f t="shared" si="15"/>
        <v>0</v>
      </c>
      <c r="BG134" s="140">
        <f t="shared" si="16"/>
        <v>0</v>
      </c>
      <c r="BH134" s="140">
        <f t="shared" si="17"/>
        <v>0</v>
      </c>
      <c r="BI134" s="140">
        <f t="shared" si="18"/>
        <v>0</v>
      </c>
      <c r="BJ134" s="13" t="s">
        <v>76</v>
      </c>
      <c r="BK134" s="140">
        <f t="shared" si="19"/>
        <v>0</v>
      </c>
      <c r="BL134" s="13" t="s">
        <v>151</v>
      </c>
      <c r="BM134" s="139" t="s">
        <v>166</v>
      </c>
    </row>
    <row r="135" spans="2:65" s="1" customFormat="1" ht="24" customHeight="1">
      <c r="B135" s="128"/>
      <c r="C135" s="129" t="s">
        <v>106</v>
      </c>
      <c r="D135" s="129" t="s">
        <v>146</v>
      </c>
      <c r="E135" s="130" t="s">
        <v>442</v>
      </c>
      <c r="F135" s="131" t="s">
        <v>443</v>
      </c>
      <c r="G135" s="132" t="s">
        <v>195</v>
      </c>
      <c r="H135" s="133">
        <v>82.8</v>
      </c>
      <c r="I135" s="134">
        <v>0</v>
      </c>
      <c r="J135" s="134">
        <f t="shared" si="10"/>
        <v>0</v>
      </c>
      <c r="K135" s="131" t="s">
        <v>1</v>
      </c>
      <c r="L135" s="25"/>
      <c r="M135" s="135" t="s">
        <v>1</v>
      </c>
      <c r="N135" s="136" t="s">
        <v>33</v>
      </c>
      <c r="O135" s="137">
        <v>0</v>
      </c>
      <c r="P135" s="137">
        <f t="shared" si="11"/>
        <v>0</v>
      </c>
      <c r="Q135" s="137">
        <v>4.6376811594202897E-3</v>
      </c>
      <c r="R135" s="137">
        <f t="shared" si="12"/>
        <v>0.38399999999999995</v>
      </c>
      <c r="S135" s="137">
        <v>0</v>
      </c>
      <c r="T135" s="138">
        <f t="shared" si="13"/>
        <v>0</v>
      </c>
      <c r="AR135" s="139" t="s">
        <v>151</v>
      </c>
      <c r="AT135" s="139" t="s">
        <v>146</v>
      </c>
      <c r="AU135" s="139" t="s">
        <v>78</v>
      </c>
      <c r="AY135" s="13" t="s">
        <v>143</v>
      </c>
      <c r="BE135" s="140">
        <f t="shared" si="14"/>
        <v>0</v>
      </c>
      <c r="BF135" s="140">
        <f t="shared" si="15"/>
        <v>0</v>
      </c>
      <c r="BG135" s="140">
        <f t="shared" si="16"/>
        <v>0</v>
      </c>
      <c r="BH135" s="140">
        <f t="shared" si="17"/>
        <v>0</v>
      </c>
      <c r="BI135" s="140">
        <f t="shared" si="18"/>
        <v>0</v>
      </c>
      <c r="BJ135" s="13" t="s">
        <v>76</v>
      </c>
      <c r="BK135" s="140">
        <f t="shared" si="19"/>
        <v>0</v>
      </c>
      <c r="BL135" s="13" t="s">
        <v>151</v>
      </c>
      <c r="BM135" s="139" t="s">
        <v>168</v>
      </c>
    </row>
    <row r="136" spans="2:65" s="1" customFormat="1" ht="24" customHeight="1">
      <c r="B136" s="128"/>
      <c r="C136" s="129" t="s">
        <v>109</v>
      </c>
      <c r="D136" s="129" t="s">
        <v>146</v>
      </c>
      <c r="E136" s="130" t="s">
        <v>444</v>
      </c>
      <c r="F136" s="131" t="s">
        <v>445</v>
      </c>
      <c r="G136" s="132" t="s">
        <v>195</v>
      </c>
      <c r="H136" s="133">
        <v>283.2</v>
      </c>
      <c r="I136" s="134">
        <v>0</v>
      </c>
      <c r="J136" s="134">
        <f t="shared" si="10"/>
        <v>0</v>
      </c>
      <c r="K136" s="131" t="s">
        <v>1</v>
      </c>
      <c r="L136" s="25"/>
      <c r="M136" s="135" t="s">
        <v>1</v>
      </c>
      <c r="N136" s="136" t="s">
        <v>33</v>
      </c>
      <c r="O136" s="137">
        <v>0</v>
      </c>
      <c r="P136" s="137">
        <f t="shared" si="11"/>
        <v>0</v>
      </c>
      <c r="Q136" s="137">
        <v>7.8684675141242905E-3</v>
      </c>
      <c r="R136" s="137">
        <f t="shared" si="12"/>
        <v>2.2283499999999989</v>
      </c>
      <c r="S136" s="137">
        <v>0</v>
      </c>
      <c r="T136" s="138">
        <f t="shared" si="13"/>
        <v>0</v>
      </c>
      <c r="AR136" s="139" t="s">
        <v>151</v>
      </c>
      <c r="AT136" s="139" t="s">
        <v>146</v>
      </c>
      <c r="AU136" s="139" t="s">
        <v>78</v>
      </c>
      <c r="AY136" s="13" t="s">
        <v>143</v>
      </c>
      <c r="BE136" s="140">
        <f t="shared" si="14"/>
        <v>0</v>
      </c>
      <c r="BF136" s="140">
        <f t="shared" si="15"/>
        <v>0</v>
      </c>
      <c r="BG136" s="140">
        <f t="shared" si="16"/>
        <v>0</v>
      </c>
      <c r="BH136" s="140">
        <f t="shared" si="17"/>
        <v>0</v>
      </c>
      <c r="BI136" s="140">
        <f t="shared" si="18"/>
        <v>0</v>
      </c>
      <c r="BJ136" s="13" t="s">
        <v>76</v>
      </c>
      <c r="BK136" s="140">
        <f t="shared" si="19"/>
        <v>0</v>
      </c>
      <c r="BL136" s="13" t="s">
        <v>151</v>
      </c>
      <c r="BM136" s="139" t="s">
        <v>170</v>
      </c>
    </row>
    <row r="137" spans="2:65" s="1" customFormat="1" ht="24" customHeight="1">
      <c r="B137" s="128"/>
      <c r="C137" s="129" t="s">
        <v>112</v>
      </c>
      <c r="D137" s="129" t="s">
        <v>146</v>
      </c>
      <c r="E137" s="130" t="s">
        <v>446</v>
      </c>
      <c r="F137" s="131" t="s">
        <v>447</v>
      </c>
      <c r="G137" s="132" t="s">
        <v>195</v>
      </c>
      <c r="H137" s="133">
        <v>7.2</v>
      </c>
      <c r="I137" s="134">
        <v>0</v>
      </c>
      <c r="J137" s="134">
        <f t="shared" si="10"/>
        <v>0</v>
      </c>
      <c r="K137" s="131" t="s">
        <v>1</v>
      </c>
      <c r="L137" s="25"/>
      <c r="M137" s="135" t="s">
        <v>1</v>
      </c>
      <c r="N137" s="136" t="s">
        <v>33</v>
      </c>
      <c r="O137" s="137">
        <v>0</v>
      </c>
      <c r="P137" s="137">
        <f t="shared" si="11"/>
        <v>0</v>
      </c>
      <c r="Q137" s="137">
        <v>0</v>
      </c>
      <c r="R137" s="137">
        <f t="shared" si="12"/>
        <v>0</v>
      </c>
      <c r="S137" s="137">
        <v>0</v>
      </c>
      <c r="T137" s="138">
        <f t="shared" si="13"/>
        <v>0</v>
      </c>
      <c r="AR137" s="139" t="s">
        <v>151</v>
      </c>
      <c r="AT137" s="139" t="s">
        <v>146</v>
      </c>
      <c r="AU137" s="139" t="s">
        <v>78</v>
      </c>
      <c r="AY137" s="13" t="s">
        <v>143</v>
      </c>
      <c r="BE137" s="140">
        <f t="shared" si="14"/>
        <v>0</v>
      </c>
      <c r="BF137" s="140">
        <f t="shared" si="15"/>
        <v>0</v>
      </c>
      <c r="BG137" s="140">
        <f t="shared" si="16"/>
        <v>0</v>
      </c>
      <c r="BH137" s="140">
        <f t="shared" si="17"/>
        <v>0</v>
      </c>
      <c r="BI137" s="140">
        <f t="shared" si="18"/>
        <v>0</v>
      </c>
      <c r="BJ137" s="13" t="s">
        <v>76</v>
      </c>
      <c r="BK137" s="140">
        <f t="shared" si="19"/>
        <v>0</v>
      </c>
      <c r="BL137" s="13" t="s">
        <v>151</v>
      </c>
      <c r="BM137" s="139" t="s">
        <v>172</v>
      </c>
    </row>
    <row r="138" spans="2:65" s="1" customFormat="1" ht="24" customHeight="1">
      <c r="B138" s="128"/>
      <c r="C138" s="129" t="s">
        <v>115</v>
      </c>
      <c r="D138" s="129" t="s">
        <v>146</v>
      </c>
      <c r="E138" s="130" t="s">
        <v>448</v>
      </c>
      <c r="F138" s="131" t="s">
        <v>449</v>
      </c>
      <c r="G138" s="132" t="s">
        <v>148</v>
      </c>
      <c r="H138" s="133">
        <v>6</v>
      </c>
      <c r="I138" s="134">
        <v>0</v>
      </c>
      <c r="J138" s="134">
        <f t="shared" si="10"/>
        <v>0</v>
      </c>
      <c r="K138" s="131" t="s">
        <v>1</v>
      </c>
      <c r="L138" s="25"/>
      <c r="M138" s="135" t="s">
        <v>1</v>
      </c>
      <c r="N138" s="136" t="s">
        <v>33</v>
      </c>
      <c r="O138" s="137">
        <v>0</v>
      </c>
      <c r="P138" s="137">
        <f t="shared" si="11"/>
        <v>0</v>
      </c>
      <c r="Q138" s="137">
        <v>0</v>
      </c>
      <c r="R138" s="137">
        <f t="shared" si="12"/>
        <v>0</v>
      </c>
      <c r="S138" s="137">
        <v>0</v>
      </c>
      <c r="T138" s="138">
        <f t="shared" si="13"/>
        <v>0</v>
      </c>
      <c r="AR138" s="139" t="s">
        <v>151</v>
      </c>
      <c r="AT138" s="139" t="s">
        <v>146</v>
      </c>
      <c r="AU138" s="139" t="s">
        <v>78</v>
      </c>
      <c r="AY138" s="13" t="s">
        <v>143</v>
      </c>
      <c r="BE138" s="140">
        <f t="shared" si="14"/>
        <v>0</v>
      </c>
      <c r="BF138" s="140">
        <f t="shared" si="15"/>
        <v>0</v>
      </c>
      <c r="BG138" s="140">
        <f t="shared" si="16"/>
        <v>0</v>
      </c>
      <c r="BH138" s="140">
        <f t="shared" si="17"/>
        <v>0</v>
      </c>
      <c r="BI138" s="140">
        <f t="shared" si="18"/>
        <v>0</v>
      </c>
      <c r="BJ138" s="13" t="s">
        <v>76</v>
      </c>
      <c r="BK138" s="140">
        <f t="shared" si="19"/>
        <v>0</v>
      </c>
      <c r="BL138" s="13" t="s">
        <v>151</v>
      </c>
      <c r="BM138" s="139" t="s">
        <v>174</v>
      </c>
    </row>
    <row r="139" spans="2:65" s="1" customFormat="1" ht="24" customHeight="1">
      <c r="B139" s="128"/>
      <c r="C139" s="129" t="s">
        <v>8</v>
      </c>
      <c r="D139" s="129" t="s">
        <v>146</v>
      </c>
      <c r="E139" s="130" t="s">
        <v>450</v>
      </c>
      <c r="F139" s="131" t="s">
        <v>451</v>
      </c>
      <c r="G139" s="132" t="s">
        <v>195</v>
      </c>
      <c r="H139" s="133">
        <v>62.4</v>
      </c>
      <c r="I139" s="134">
        <v>0</v>
      </c>
      <c r="J139" s="134">
        <f t="shared" si="10"/>
        <v>0</v>
      </c>
      <c r="K139" s="131" t="s">
        <v>1</v>
      </c>
      <c r="L139" s="25"/>
      <c r="M139" s="135" t="s">
        <v>1</v>
      </c>
      <c r="N139" s="136" t="s">
        <v>33</v>
      </c>
      <c r="O139" s="137">
        <v>0</v>
      </c>
      <c r="P139" s="137">
        <f t="shared" si="11"/>
        <v>0</v>
      </c>
      <c r="Q139" s="137">
        <v>9.0144230769230796E-4</v>
      </c>
      <c r="R139" s="137">
        <f t="shared" si="12"/>
        <v>5.6250000000000015E-2</v>
      </c>
      <c r="S139" s="137">
        <v>0</v>
      </c>
      <c r="T139" s="138">
        <f t="shared" si="13"/>
        <v>0</v>
      </c>
      <c r="AR139" s="139" t="s">
        <v>151</v>
      </c>
      <c r="AT139" s="139" t="s">
        <v>146</v>
      </c>
      <c r="AU139" s="139" t="s">
        <v>78</v>
      </c>
      <c r="AY139" s="13" t="s">
        <v>143</v>
      </c>
      <c r="BE139" s="140">
        <f t="shared" si="14"/>
        <v>0</v>
      </c>
      <c r="BF139" s="140">
        <f t="shared" si="15"/>
        <v>0</v>
      </c>
      <c r="BG139" s="140">
        <f t="shared" si="16"/>
        <v>0</v>
      </c>
      <c r="BH139" s="140">
        <f t="shared" si="17"/>
        <v>0</v>
      </c>
      <c r="BI139" s="140">
        <f t="shared" si="18"/>
        <v>0</v>
      </c>
      <c r="BJ139" s="13" t="s">
        <v>76</v>
      </c>
      <c r="BK139" s="140">
        <f t="shared" si="19"/>
        <v>0</v>
      </c>
      <c r="BL139" s="13" t="s">
        <v>151</v>
      </c>
      <c r="BM139" s="139" t="s">
        <v>176</v>
      </c>
    </row>
    <row r="140" spans="2:65" s="1" customFormat="1" ht="24" customHeight="1">
      <c r="B140" s="128"/>
      <c r="C140" s="129" t="s">
        <v>149</v>
      </c>
      <c r="D140" s="129" t="s">
        <v>146</v>
      </c>
      <c r="E140" s="130" t="s">
        <v>452</v>
      </c>
      <c r="F140" s="131" t="s">
        <v>453</v>
      </c>
      <c r="G140" s="132" t="s">
        <v>195</v>
      </c>
      <c r="H140" s="133">
        <v>27.6</v>
      </c>
      <c r="I140" s="134">
        <v>0</v>
      </c>
      <c r="J140" s="134">
        <f t="shared" si="10"/>
        <v>0</v>
      </c>
      <c r="K140" s="131" t="s">
        <v>1</v>
      </c>
      <c r="L140" s="25"/>
      <c r="M140" s="135" t="s">
        <v>1</v>
      </c>
      <c r="N140" s="136" t="s">
        <v>33</v>
      </c>
      <c r="O140" s="137">
        <v>0</v>
      </c>
      <c r="P140" s="137">
        <f t="shared" si="11"/>
        <v>0</v>
      </c>
      <c r="Q140" s="137">
        <v>1.85507246376812E-3</v>
      </c>
      <c r="R140" s="137">
        <f t="shared" si="12"/>
        <v>5.1200000000000113E-2</v>
      </c>
      <c r="S140" s="137">
        <v>0</v>
      </c>
      <c r="T140" s="138">
        <f t="shared" si="13"/>
        <v>0</v>
      </c>
      <c r="AR140" s="139" t="s">
        <v>151</v>
      </c>
      <c r="AT140" s="139" t="s">
        <v>146</v>
      </c>
      <c r="AU140" s="139" t="s">
        <v>78</v>
      </c>
      <c r="AY140" s="13" t="s">
        <v>143</v>
      </c>
      <c r="BE140" s="140">
        <f t="shared" si="14"/>
        <v>0</v>
      </c>
      <c r="BF140" s="140">
        <f t="shared" si="15"/>
        <v>0</v>
      </c>
      <c r="BG140" s="140">
        <f t="shared" si="16"/>
        <v>0</v>
      </c>
      <c r="BH140" s="140">
        <f t="shared" si="17"/>
        <v>0</v>
      </c>
      <c r="BI140" s="140">
        <f t="shared" si="18"/>
        <v>0</v>
      </c>
      <c r="BJ140" s="13" t="s">
        <v>76</v>
      </c>
      <c r="BK140" s="140">
        <f t="shared" si="19"/>
        <v>0</v>
      </c>
      <c r="BL140" s="13" t="s">
        <v>151</v>
      </c>
      <c r="BM140" s="139" t="s">
        <v>228</v>
      </c>
    </row>
    <row r="141" spans="2:65" s="1" customFormat="1" ht="24" customHeight="1">
      <c r="B141" s="128"/>
      <c r="C141" s="129" t="s">
        <v>229</v>
      </c>
      <c r="D141" s="129" t="s">
        <v>146</v>
      </c>
      <c r="E141" s="130" t="s">
        <v>454</v>
      </c>
      <c r="F141" s="131" t="s">
        <v>455</v>
      </c>
      <c r="G141" s="132" t="s">
        <v>195</v>
      </c>
      <c r="H141" s="133">
        <v>82.8</v>
      </c>
      <c r="I141" s="134">
        <v>0</v>
      </c>
      <c r="J141" s="134">
        <f t="shared" si="10"/>
        <v>0</v>
      </c>
      <c r="K141" s="131" t="s">
        <v>1</v>
      </c>
      <c r="L141" s="25"/>
      <c r="M141" s="135" t="s">
        <v>1</v>
      </c>
      <c r="N141" s="136" t="s">
        <v>33</v>
      </c>
      <c r="O141" s="137">
        <v>0</v>
      </c>
      <c r="P141" s="137">
        <f t="shared" si="11"/>
        <v>0</v>
      </c>
      <c r="Q141" s="137">
        <v>2.6376811594202901E-3</v>
      </c>
      <c r="R141" s="137">
        <f t="shared" si="12"/>
        <v>0.21840000000000001</v>
      </c>
      <c r="S141" s="137">
        <v>0</v>
      </c>
      <c r="T141" s="138">
        <f t="shared" si="13"/>
        <v>0</v>
      </c>
      <c r="AR141" s="139" t="s">
        <v>151</v>
      </c>
      <c r="AT141" s="139" t="s">
        <v>146</v>
      </c>
      <c r="AU141" s="139" t="s">
        <v>78</v>
      </c>
      <c r="AY141" s="13" t="s">
        <v>143</v>
      </c>
      <c r="BE141" s="140">
        <f t="shared" si="14"/>
        <v>0</v>
      </c>
      <c r="BF141" s="140">
        <f t="shared" si="15"/>
        <v>0</v>
      </c>
      <c r="BG141" s="140">
        <f t="shared" si="16"/>
        <v>0</v>
      </c>
      <c r="BH141" s="140">
        <f t="shared" si="17"/>
        <v>0</v>
      </c>
      <c r="BI141" s="140">
        <f t="shared" si="18"/>
        <v>0</v>
      </c>
      <c r="BJ141" s="13" t="s">
        <v>76</v>
      </c>
      <c r="BK141" s="140">
        <f t="shared" si="19"/>
        <v>0</v>
      </c>
      <c r="BL141" s="13" t="s">
        <v>151</v>
      </c>
      <c r="BM141" s="139" t="s">
        <v>232</v>
      </c>
    </row>
    <row r="142" spans="2:65" s="1" customFormat="1" ht="24" customHeight="1">
      <c r="B142" s="128"/>
      <c r="C142" s="129" t="s">
        <v>164</v>
      </c>
      <c r="D142" s="129" t="s">
        <v>146</v>
      </c>
      <c r="E142" s="130" t="s">
        <v>456</v>
      </c>
      <c r="F142" s="131" t="s">
        <v>457</v>
      </c>
      <c r="G142" s="132" t="s">
        <v>195</v>
      </c>
      <c r="H142" s="133">
        <v>214.8</v>
      </c>
      <c r="I142" s="134">
        <v>0</v>
      </c>
      <c r="J142" s="134">
        <f t="shared" si="10"/>
        <v>0</v>
      </c>
      <c r="K142" s="131" t="s">
        <v>1</v>
      </c>
      <c r="L142" s="25"/>
      <c r="M142" s="135" t="s">
        <v>1</v>
      </c>
      <c r="N142" s="136" t="s">
        <v>33</v>
      </c>
      <c r="O142" s="137">
        <v>0</v>
      </c>
      <c r="P142" s="137">
        <f t="shared" si="11"/>
        <v>0</v>
      </c>
      <c r="Q142" s="137">
        <v>4.4017690875232801E-3</v>
      </c>
      <c r="R142" s="137">
        <f t="shared" si="12"/>
        <v>0.94550000000000067</v>
      </c>
      <c r="S142" s="137">
        <v>0</v>
      </c>
      <c r="T142" s="138">
        <f t="shared" si="13"/>
        <v>0</v>
      </c>
      <c r="AR142" s="139" t="s">
        <v>151</v>
      </c>
      <c r="AT142" s="139" t="s">
        <v>146</v>
      </c>
      <c r="AU142" s="139" t="s">
        <v>78</v>
      </c>
      <c r="AY142" s="13" t="s">
        <v>143</v>
      </c>
      <c r="BE142" s="140">
        <f t="shared" si="14"/>
        <v>0</v>
      </c>
      <c r="BF142" s="140">
        <f t="shared" si="15"/>
        <v>0</v>
      </c>
      <c r="BG142" s="140">
        <f t="shared" si="16"/>
        <v>0</v>
      </c>
      <c r="BH142" s="140">
        <f t="shared" si="17"/>
        <v>0</v>
      </c>
      <c r="BI142" s="140">
        <f t="shared" si="18"/>
        <v>0</v>
      </c>
      <c r="BJ142" s="13" t="s">
        <v>76</v>
      </c>
      <c r="BK142" s="140">
        <f t="shared" si="19"/>
        <v>0</v>
      </c>
      <c r="BL142" s="13" t="s">
        <v>151</v>
      </c>
      <c r="BM142" s="139" t="s">
        <v>235</v>
      </c>
    </row>
    <row r="143" spans="2:65" s="1" customFormat="1" ht="24" customHeight="1">
      <c r="B143" s="128"/>
      <c r="C143" s="129" t="s">
        <v>236</v>
      </c>
      <c r="D143" s="129" t="s">
        <v>146</v>
      </c>
      <c r="E143" s="130" t="s">
        <v>458</v>
      </c>
      <c r="F143" s="131" t="s">
        <v>459</v>
      </c>
      <c r="G143" s="132" t="s">
        <v>195</v>
      </c>
      <c r="H143" s="133">
        <v>42</v>
      </c>
      <c r="I143" s="134">
        <v>0</v>
      </c>
      <c r="J143" s="134">
        <f t="shared" si="10"/>
        <v>0</v>
      </c>
      <c r="K143" s="131" t="s">
        <v>1</v>
      </c>
      <c r="L143" s="25"/>
      <c r="M143" s="135" t="s">
        <v>1</v>
      </c>
      <c r="N143" s="136" t="s">
        <v>33</v>
      </c>
      <c r="O143" s="137">
        <v>0</v>
      </c>
      <c r="P143" s="137">
        <f t="shared" si="11"/>
        <v>0</v>
      </c>
      <c r="Q143" s="137">
        <v>1.63571428571429E-2</v>
      </c>
      <c r="R143" s="137">
        <f t="shared" si="12"/>
        <v>0.68700000000000183</v>
      </c>
      <c r="S143" s="137">
        <v>0</v>
      </c>
      <c r="T143" s="138">
        <f t="shared" si="13"/>
        <v>0</v>
      </c>
      <c r="AR143" s="139" t="s">
        <v>151</v>
      </c>
      <c r="AT143" s="139" t="s">
        <v>146</v>
      </c>
      <c r="AU143" s="139" t="s">
        <v>78</v>
      </c>
      <c r="AY143" s="13" t="s">
        <v>143</v>
      </c>
      <c r="BE143" s="140">
        <f t="shared" si="14"/>
        <v>0</v>
      </c>
      <c r="BF143" s="140">
        <f t="shared" si="15"/>
        <v>0</v>
      </c>
      <c r="BG143" s="140">
        <f t="shared" si="16"/>
        <v>0</v>
      </c>
      <c r="BH143" s="140">
        <f t="shared" si="17"/>
        <v>0</v>
      </c>
      <c r="BI143" s="140">
        <f t="shared" si="18"/>
        <v>0</v>
      </c>
      <c r="BJ143" s="13" t="s">
        <v>76</v>
      </c>
      <c r="BK143" s="140">
        <f t="shared" si="19"/>
        <v>0</v>
      </c>
      <c r="BL143" s="13" t="s">
        <v>151</v>
      </c>
      <c r="BM143" s="139" t="s">
        <v>240</v>
      </c>
    </row>
    <row r="144" spans="2:65" s="1" customFormat="1" ht="16.5" customHeight="1">
      <c r="B144" s="128"/>
      <c r="C144" s="129" t="s">
        <v>166</v>
      </c>
      <c r="D144" s="129" t="s">
        <v>146</v>
      </c>
      <c r="E144" s="130" t="s">
        <v>460</v>
      </c>
      <c r="F144" s="131" t="s">
        <v>461</v>
      </c>
      <c r="G144" s="132" t="s">
        <v>195</v>
      </c>
      <c r="H144" s="133">
        <v>62.4</v>
      </c>
      <c r="I144" s="134">
        <v>0</v>
      </c>
      <c r="J144" s="134">
        <f t="shared" si="10"/>
        <v>0</v>
      </c>
      <c r="K144" s="131" t="s">
        <v>1</v>
      </c>
      <c r="L144" s="25"/>
      <c r="M144" s="135" t="s">
        <v>1</v>
      </c>
      <c r="N144" s="136" t="s">
        <v>33</v>
      </c>
      <c r="O144" s="137">
        <v>0</v>
      </c>
      <c r="P144" s="137">
        <f t="shared" si="11"/>
        <v>0</v>
      </c>
      <c r="Q144" s="137">
        <v>1.875E-4</v>
      </c>
      <c r="R144" s="137">
        <f t="shared" si="12"/>
        <v>1.17E-2</v>
      </c>
      <c r="S144" s="137">
        <v>0</v>
      </c>
      <c r="T144" s="138">
        <f t="shared" si="13"/>
        <v>0</v>
      </c>
      <c r="AR144" s="139" t="s">
        <v>151</v>
      </c>
      <c r="AT144" s="139" t="s">
        <v>146</v>
      </c>
      <c r="AU144" s="139" t="s">
        <v>78</v>
      </c>
      <c r="AY144" s="13" t="s">
        <v>143</v>
      </c>
      <c r="BE144" s="140">
        <f t="shared" si="14"/>
        <v>0</v>
      </c>
      <c r="BF144" s="140">
        <f t="shared" si="15"/>
        <v>0</v>
      </c>
      <c r="BG144" s="140">
        <f t="shared" si="16"/>
        <v>0</v>
      </c>
      <c r="BH144" s="140">
        <f t="shared" si="17"/>
        <v>0</v>
      </c>
      <c r="BI144" s="140">
        <f t="shared" si="18"/>
        <v>0</v>
      </c>
      <c r="BJ144" s="13" t="s">
        <v>76</v>
      </c>
      <c r="BK144" s="140">
        <f t="shared" si="19"/>
        <v>0</v>
      </c>
      <c r="BL144" s="13" t="s">
        <v>151</v>
      </c>
      <c r="BM144" s="139" t="s">
        <v>244</v>
      </c>
    </row>
    <row r="145" spans="2:65" s="1" customFormat="1" ht="16.5" customHeight="1">
      <c r="B145" s="128"/>
      <c r="C145" s="129" t="s">
        <v>7</v>
      </c>
      <c r="D145" s="129" t="s">
        <v>146</v>
      </c>
      <c r="E145" s="130" t="s">
        <v>462</v>
      </c>
      <c r="F145" s="131" t="s">
        <v>463</v>
      </c>
      <c r="G145" s="132" t="s">
        <v>195</v>
      </c>
      <c r="H145" s="133">
        <v>27.6</v>
      </c>
      <c r="I145" s="134">
        <v>0</v>
      </c>
      <c r="J145" s="134">
        <f t="shared" si="10"/>
        <v>0</v>
      </c>
      <c r="K145" s="131" t="s">
        <v>1</v>
      </c>
      <c r="L145" s="25"/>
      <c r="M145" s="135" t="s">
        <v>1</v>
      </c>
      <c r="N145" s="136" t="s">
        <v>33</v>
      </c>
      <c r="O145" s="137">
        <v>0</v>
      </c>
      <c r="P145" s="137">
        <f t="shared" si="11"/>
        <v>0</v>
      </c>
      <c r="Q145" s="137">
        <v>2.1014492753623201E-4</v>
      </c>
      <c r="R145" s="137">
        <f t="shared" si="12"/>
        <v>5.8000000000000039E-3</v>
      </c>
      <c r="S145" s="137">
        <v>0</v>
      </c>
      <c r="T145" s="138">
        <f t="shared" si="13"/>
        <v>0</v>
      </c>
      <c r="AR145" s="139" t="s">
        <v>151</v>
      </c>
      <c r="AT145" s="139" t="s">
        <v>146</v>
      </c>
      <c r="AU145" s="139" t="s">
        <v>78</v>
      </c>
      <c r="AY145" s="13" t="s">
        <v>143</v>
      </c>
      <c r="BE145" s="140">
        <f t="shared" si="14"/>
        <v>0</v>
      </c>
      <c r="BF145" s="140">
        <f t="shared" si="15"/>
        <v>0</v>
      </c>
      <c r="BG145" s="140">
        <f t="shared" si="16"/>
        <v>0</v>
      </c>
      <c r="BH145" s="140">
        <f t="shared" si="17"/>
        <v>0</v>
      </c>
      <c r="BI145" s="140">
        <f t="shared" si="18"/>
        <v>0</v>
      </c>
      <c r="BJ145" s="13" t="s">
        <v>76</v>
      </c>
      <c r="BK145" s="140">
        <f t="shared" si="19"/>
        <v>0</v>
      </c>
      <c r="BL145" s="13" t="s">
        <v>151</v>
      </c>
      <c r="BM145" s="139" t="s">
        <v>247</v>
      </c>
    </row>
    <row r="146" spans="2:65" s="1" customFormat="1" ht="16.5" customHeight="1">
      <c r="B146" s="128"/>
      <c r="C146" s="129" t="s">
        <v>168</v>
      </c>
      <c r="D146" s="129" t="s">
        <v>146</v>
      </c>
      <c r="E146" s="130" t="s">
        <v>464</v>
      </c>
      <c r="F146" s="131" t="s">
        <v>465</v>
      </c>
      <c r="G146" s="132" t="s">
        <v>195</v>
      </c>
      <c r="H146" s="133">
        <v>82.8</v>
      </c>
      <c r="I146" s="134">
        <v>0</v>
      </c>
      <c r="J146" s="134">
        <f t="shared" si="10"/>
        <v>0</v>
      </c>
      <c r="K146" s="131" t="s">
        <v>1</v>
      </c>
      <c r="L146" s="25"/>
      <c r="M146" s="135" t="s">
        <v>1</v>
      </c>
      <c r="N146" s="136" t="s">
        <v>33</v>
      </c>
      <c r="O146" s="137">
        <v>0</v>
      </c>
      <c r="P146" s="137">
        <f t="shared" si="11"/>
        <v>0</v>
      </c>
      <c r="Q146" s="137">
        <v>3.1159420289855099E-4</v>
      </c>
      <c r="R146" s="137">
        <f t="shared" si="12"/>
        <v>2.5800000000000021E-2</v>
      </c>
      <c r="S146" s="137">
        <v>0</v>
      </c>
      <c r="T146" s="138">
        <f t="shared" si="13"/>
        <v>0</v>
      </c>
      <c r="AR146" s="139" t="s">
        <v>151</v>
      </c>
      <c r="AT146" s="139" t="s">
        <v>146</v>
      </c>
      <c r="AU146" s="139" t="s">
        <v>78</v>
      </c>
      <c r="AY146" s="13" t="s">
        <v>143</v>
      </c>
      <c r="BE146" s="140">
        <f t="shared" si="14"/>
        <v>0</v>
      </c>
      <c r="BF146" s="140">
        <f t="shared" si="15"/>
        <v>0</v>
      </c>
      <c r="BG146" s="140">
        <f t="shared" si="16"/>
        <v>0</v>
      </c>
      <c r="BH146" s="140">
        <f t="shared" si="17"/>
        <v>0</v>
      </c>
      <c r="BI146" s="140">
        <f t="shared" si="18"/>
        <v>0</v>
      </c>
      <c r="BJ146" s="13" t="s">
        <v>76</v>
      </c>
      <c r="BK146" s="140">
        <f t="shared" si="19"/>
        <v>0</v>
      </c>
      <c r="BL146" s="13" t="s">
        <v>151</v>
      </c>
      <c r="BM146" s="139" t="s">
        <v>250</v>
      </c>
    </row>
    <row r="147" spans="2:65" s="1" customFormat="1" ht="16.5" customHeight="1">
      <c r="B147" s="128"/>
      <c r="C147" s="129" t="s">
        <v>251</v>
      </c>
      <c r="D147" s="129" t="s">
        <v>146</v>
      </c>
      <c r="E147" s="130" t="s">
        <v>466</v>
      </c>
      <c r="F147" s="131" t="s">
        <v>467</v>
      </c>
      <c r="G147" s="132" t="s">
        <v>195</v>
      </c>
      <c r="H147" s="133">
        <v>214.8</v>
      </c>
      <c r="I147" s="134">
        <v>0</v>
      </c>
      <c r="J147" s="134">
        <f t="shared" si="10"/>
        <v>0</v>
      </c>
      <c r="K147" s="131" t="s">
        <v>1</v>
      </c>
      <c r="L147" s="25"/>
      <c r="M147" s="135" t="s">
        <v>1</v>
      </c>
      <c r="N147" s="136" t="s">
        <v>33</v>
      </c>
      <c r="O147" s="137">
        <v>0</v>
      </c>
      <c r="P147" s="137">
        <f t="shared" si="11"/>
        <v>0</v>
      </c>
      <c r="Q147" s="137">
        <v>3.3915270018621999E-4</v>
      </c>
      <c r="R147" s="137">
        <f t="shared" si="12"/>
        <v>7.2850000000000054E-2</v>
      </c>
      <c r="S147" s="137">
        <v>0</v>
      </c>
      <c r="T147" s="138">
        <f t="shared" si="13"/>
        <v>0</v>
      </c>
      <c r="AR147" s="139" t="s">
        <v>151</v>
      </c>
      <c r="AT147" s="139" t="s">
        <v>146</v>
      </c>
      <c r="AU147" s="139" t="s">
        <v>78</v>
      </c>
      <c r="AY147" s="13" t="s">
        <v>143</v>
      </c>
      <c r="BE147" s="140">
        <f t="shared" si="14"/>
        <v>0</v>
      </c>
      <c r="BF147" s="140">
        <f t="shared" si="15"/>
        <v>0</v>
      </c>
      <c r="BG147" s="140">
        <f t="shared" si="16"/>
        <v>0</v>
      </c>
      <c r="BH147" s="140">
        <f t="shared" si="17"/>
        <v>0</v>
      </c>
      <c r="BI147" s="140">
        <f t="shared" si="18"/>
        <v>0</v>
      </c>
      <c r="BJ147" s="13" t="s">
        <v>76</v>
      </c>
      <c r="BK147" s="140">
        <f t="shared" si="19"/>
        <v>0</v>
      </c>
      <c r="BL147" s="13" t="s">
        <v>151</v>
      </c>
      <c r="BM147" s="139" t="s">
        <v>254</v>
      </c>
    </row>
    <row r="148" spans="2:65" s="1" customFormat="1" ht="16.5" customHeight="1">
      <c r="B148" s="128"/>
      <c r="C148" s="129" t="s">
        <v>170</v>
      </c>
      <c r="D148" s="129" t="s">
        <v>146</v>
      </c>
      <c r="E148" s="130" t="s">
        <v>468</v>
      </c>
      <c r="F148" s="131" t="s">
        <v>469</v>
      </c>
      <c r="G148" s="132" t="s">
        <v>195</v>
      </c>
      <c r="H148" s="133">
        <v>42</v>
      </c>
      <c r="I148" s="134">
        <v>0</v>
      </c>
      <c r="J148" s="134">
        <f t="shared" si="10"/>
        <v>0</v>
      </c>
      <c r="K148" s="131" t="s">
        <v>1</v>
      </c>
      <c r="L148" s="25"/>
      <c r="M148" s="135" t="s">
        <v>1</v>
      </c>
      <c r="N148" s="136" t="s">
        <v>33</v>
      </c>
      <c r="O148" s="137">
        <v>0</v>
      </c>
      <c r="P148" s="137">
        <f t="shared" si="11"/>
        <v>0</v>
      </c>
      <c r="Q148" s="137">
        <v>3.7857142857142901E-4</v>
      </c>
      <c r="R148" s="137">
        <f t="shared" si="12"/>
        <v>1.5900000000000018E-2</v>
      </c>
      <c r="S148" s="137">
        <v>0</v>
      </c>
      <c r="T148" s="138">
        <f t="shared" si="13"/>
        <v>0</v>
      </c>
      <c r="AR148" s="139" t="s">
        <v>151</v>
      </c>
      <c r="AT148" s="139" t="s">
        <v>146</v>
      </c>
      <c r="AU148" s="139" t="s">
        <v>78</v>
      </c>
      <c r="AY148" s="13" t="s">
        <v>143</v>
      </c>
      <c r="BE148" s="140">
        <f t="shared" si="14"/>
        <v>0</v>
      </c>
      <c r="BF148" s="140">
        <f t="shared" si="15"/>
        <v>0</v>
      </c>
      <c r="BG148" s="140">
        <f t="shared" si="16"/>
        <v>0</v>
      </c>
      <c r="BH148" s="140">
        <f t="shared" si="17"/>
        <v>0</v>
      </c>
      <c r="BI148" s="140">
        <f t="shared" si="18"/>
        <v>0</v>
      </c>
      <c r="BJ148" s="13" t="s">
        <v>76</v>
      </c>
      <c r="BK148" s="140">
        <f t="shared" si="19"/>
        <v>0</v>
      </c>
      <c r="BL148" s="13" t="s">
        <v>151</v>
      </c>
      <c r="BM148" s="139" t="s">
        <v>258</v>
      </c>
    </row>
    <row r="149" spans="2:65" s="1" customFormat="1" ht="24" customHeight="1">
      <c r="B149" s="128"/>
      <c r="C149" s="129" t="s">
        <v>260</v>
      </c>
      <c r="D149" s="129" t="s">
        <v>146</v>
      </c>
      <c r="E149" s="130" t="s">
        <v>470</v>
      </c>
      <c r="F149" s="131" t="s">
        <v>471</v>
      </c>
      <c r="G149" s="132" t="s">
        <v>472</v>
      </c>
      <c r="H149" s="133">
        <v>4</v>
      </c>
      <c r="I149" s="134">
        <v>0</v>
      </c>
      <c r="J149" s="134">
        <f t="shared" si="10"/>
        <v>0</v>
      </c>
      <c r="K149" s="131" t="s">
        <v>1</v>
      </c>
      <c r="L149" s="25"/>
      <c r="M149" s="135" t="s">
        <v>1</v>
      </c>
      <c r="N149" s="136" t="s">
        <v>33</v>
      </c>
      <c r="O149" s="137">
        <v>0</v>
      </c>
      <c r="P149" s="137">
        <f t="shared" si="11"/>
        <v>0</v>
      </c>
      <c r="Q149" s="137">
        <v>3.2599999999999997E-2</v>
      </c>
      <c r="R149" s="137">
        <f t="shared" si="12"/>
        <v>0.13039999999999999</v>
      </c>
      <c r="S149" s="137">
        <v>0</v>
      </c>
      <c r="T149" s="138">
        <f t="shared" si="13"/>
        <v>0</v>
      </c>
      <c r="AR149" s="139" t="s">
        <v>151</v>
      </c>
      <c r="AT149" s="139" t="s">
        <v>146</v>
      </c>
      <c r="AU149" s="139" t="s">
        <v>78</v>
      </c>
      <c r="AY149" s="13" t="s">
        <v>143</v>
      </c>
      <c r="BE149" s="140">
        <f t="shared" si="14"/>
        <v>0</v>
      </c>
      <c r="BF149" s="140">
        <f t="shared" si="15"/>
        <v>0</v>
      </c>
      <c r="BG149" s="140">
        <f t="shared" si="16"/>
        <v>0</v>
      </c>
      <c r="BH149" s="140">
        <f t="shared" si="17"/>
        <v>0</v>
      </c>
      <c r="BI149" s="140">
        <f t="shared" si="18"/>
        <v>0</v>
      </c>
      <c r="BJ149" s="13" t="s">
        <v>76</v>
      </c>
      <c r="BK149" s="140">
        <f t="shared" si="19"/>
        <v>0</v>
      </c>
      <c r="BL149" s="13" t="s">
        <v>151</v>
      </c>
      <c r="BM149" s="139" t="s">
        <v>263</v>
      </c>
    </row>
    <row r="150" spans="2:65" s="1" customFormat="1" ht="16.5" customHeight="1">
      <c r="B150" s="128"/>
      <c r="C150" s="129" t="s">
        <v>172</v>
      </c>
      <c r="D150" s="129" t="s">
        <v>146</v>
      </c>
      <c r="E150" s="130" t="s">
        <v>473</v>
      </c>
      <c r="F150" s="131" t="s">
        <v>474</v>
      </c>
      <c r="G150" s="132" t="s">
        <v>472</v>
      </c>
      <c r="H150" s="133">
        <v>1</v>
      </c>
      <c r="I150" s="134">
        <v>0</v>
      </c>
      <c r="J150" s="134">
        <f t="shared" si="10"/>
        <v>0</v>
      </c>
      <c r="K150" s="131" t="s">
        <v>1</v>
      </c>
      <c r="L150" s="25"/>
      <c r="M150" s="135" t="s">
        <v>1</v>
      </c>
      <c r="N150" s="136" t="s">
        <v>33</v>
      </c>
      <c r="O150" s="137">
        <v>0</v>
      </c>
      <c r="P150" s="137">
        <f t="shared" si="11"/>
        <v>0</v>
      </c>
      <c r="Q150" s="137">
        <v>4.3400000000000001E-2</v>
      </c>
      <c r="R150" s="137">
        <f t="shared" si="12"/>
        <v>4.3400000000000001E-2</v>
      </c>
      <c r="S150" s="137">
        <v>0</v>
      </c>
      <c r="T150" s="138">
        <f t="shared" si="13"/>
        <v>0</v>
      </c>
      <c r="AR150" s="139" t="s">
        <v>151</v>
      </c>
      <c r="AT150" s="139" t="s">
        <v>146</v>
      </c>
      <c r="AU150" s="139" t="s">
        <v>78</v>
      </c>
      <c r="AY150" s="13" t="s">
        <v>143</v>
      </c>
      <c r="BE150" s="140">
        <f t="shared" si="14"/>
        <v>0</v>
      </c>
      <c r="BF150" s="140">
        <f t="shared" si="15"/>
        <v>0</v>
      </c>
      <c r="BG150" s="140">
        <f t="shared" si="16"/>
        <v>0</v>
      </c>
      <c r="BH150" s="140">
        <f t="shared" si="17"/>
        <v>0</v>
      </c>
      <c r="BI150" s="140">
        <f t="shared" si="18"/>
        <v>0</v>
      </c>
      <c r="BJ150" s="13" t="s">
        <v>76</v>
      </c>
      <c r="BK150" s="140">
        <f t="shared" si="19"/>
        <v>0</v>
      </c>
      <c r="BL150" s="13" t="s">
        <v>151</v>
      </c>
      <c r="BM150" s="139" t="s">
        <v>266</v>
      </c>
    </row>
    <row r="151" spans="2:65" s="1" customFormat="1" ht="24" customHeight="1">
      <c r="B151" s="128"/>
      <c r="C151" s="129" t="s">
        <v>268</v>
      </c>
      <c r="D151" s="129" t="s">
        <v>146</v>
      </c>
      <c r="E151" s="130" t="s">
        <v>475</v>
      </c>
      <c r="F151" s="131" t="s">
        <v>476</v>
      </c>
      <c r="G151" s="132" t="s">
        <v>148</v>
      </c>
      <c r="H151" s="133">
        <v>5</v>
      </c>
      <c r="I151" s="134">
        <v>0</v>
      </c>
      <c r="J151" s="134">
        <f t="shared" si="10"/>
        <v>0</v>
      </c>
      <c r="K151" s="131" t="s">
        <v>1</v>
      </c>
      <c r="L151" s="25"/>
      <c r="M151" s="135" t="s">
        <v>1</v>
      </c>
      <c r="N151" s="136" t="s">
        <v>33</v>
      </c>
      <c r="O151" s="137">
        <v>0</v>
      </c>
      <c r="P151" s="137">
        <f t="shared" si="11"/>
        <v>0</v>
      </c>
      <c r="Q151" s="137">
        <v>1.04E-2</v>
      </c>
      <c r="R151" s="137">
        <f t="shared" si="12"/>
        <v>5.1999999999999998E-2</v>
      </c>
      <c r="S151" s="137">
        <v>0</v>
      </c>
      <c r="T151" s="138">
        <f t="shared" si="13"/>
        <v>0</v>
      </c>
      <c r="AR151" s="139" t="s">
        <v>151</v>
      </c>
      <c r="AT151" s="139" t="s">
        <v>146</v>
      </c>
      <c r="AU151" s="139" t="s">
        <v>78</v>
      </c>
      <c r="AY151" s="13" t="s">
        <v>143</v>
      </c>
      <c r="BE151" s="140">
        <f t="shared" si="14"/>
        <v>0</v>
      </c>
      <c r="BF151" s="140">
        <f t="shared" si="15"/>
        <v>0</v>
      </c>
      <c r="BG151" s="140">
        <f t="shared" si="16"/>
        <v>0</v>
      </c>
      <c r="BH151" s="140">
        <f t="shared" si="17"/>
        <v>0</v>
      </c>
      <c r="BI151" s="140">
        <f t="shared" si="18"/>
        <v>0</v>
      </c>
      <c r="BJ151" s="13" t="s">
        <v>76</v>
      </c>
      <c r="BK151" s="140">
        <f t="shared" si="19"/>
        <v>0</v>
      </c>
      <c r="BL151" s="13" t="s">
        <v>151</v>
      </c>
      <c r="BM151" s="139" t="s">
        <v>271</v>
      </c>
    </row>
    <row r="152" spans="2:65" s="1" customFormat="1" ht="24" customHeight="1">
      <c r="B152" s="128"/>
      <c r="C152" s="129" t="s">
        <v>174</v>
      </c>
      <c r="D152" s="129" t="s">
        <v>146</v>
      </c>
      <c r="E152" s="130" t="s">
        <v>477</v>
      </c>
      <c r="F152" s="131" t="s">
        <v>478</v>
      </c>
      <c r="G152" s="132" t="s">
        <v>148</v>
      </c>
      <c r="H152" s="133">
        <v>1</v>
      </c>
      <c r="I152" s="134">
        <v>0</v>
      </c>
      <c r="J152" s="134">
        <f t="shared" si="10"/>
        <v>0</v>
      </c>
      <c r="K152" s="131" t="s">
        <v>1</v>
      </c>
      <c r="L152" s="25"/>
      <c r="M152" s="135" t="s">
        <v>1</v>
      </c>
      <c r="N152" s="136" t="s">
        <v>33</v>
      </c>
      <c r="O152" s="137">
        <v>0</v>
      </c>
      <c r="P152" s="137">
        <f t="shared" si="11"/>
        <v>0</v>
      </c>
      <c r="Q152" s="137">
        <v>0</v>
      </c>
      <c r="R152" s="137">
        <f t="shared" si="12"/>
        <v>0</v>
      </c>
      <c r="S152" s="137">
        <v>0</v>
      </c>
      <c r="T152" s="138">
        <f t="shared" si="13"/>
        <v>0</v>
      </c>
      <c r="AR152" s="139" t="s">
        <v>151</v>
      </c>
      <c r="AT152" s="139" t="s">
        <v>146</v>
      </c>
      <c r="AU152" s="139" t="s">
        <v>78</v>
      </c>
      <c r="AY152" s="13" t="s">
        <v>143</v>
      </c>
      <c r="BE152" s="140">
        <f t="shared" si="14"/>
        <v>0</v>
      </c>
      <c r="BF152" s="140">
        <f t="shared" si="15"/>
        <v>0</v>
      </c>
      <c r="BG152" s="140">
        <f t="shared" si="16"/>
        <v>0</v>
      </c>
      <c r="BH152" s="140">
        <f t="shared" si="17"/>
        <v>0</v>
      </c>
      <c r="BI152" s="140">
        <f t="shared" si="18"/>
        <v>0</v>
      </c>
      <c r="BJ152" s="13" t="s">
        <v>76</v>
      </c>
      <c r="BK152" s="140">
        <f t="shared" si="19"/>
        <v>0</v>
      </c>
      <c r="BL152" s="13" t="s">
        <v>151</v>
      </c>
      <c r="BM152" s="139" t="s">
        <v>274</v>
      </c>
    </row>
    <row r="153" spans="2:65" s="1" customFormat="1" ht="16.5" customHeight="1">
      <c r="B153" s="128"/>
      <c r="C153" s="129" t="s">
        <v>275</v>
      </c>
      <c r="D153" s="129" t="s">
        <v>146</v>
      </c>
      <c r="E153" s="130" t="s">
        <v>479</v>
      </c>
      <c r="F153" s="131" t="s">
        <v>480</v>
      </c>
      <c r="G153" s="132" t="s">
        <v>148</v>
      </c>
      <c r="H153" s="133">
        <v>30</v>
      </c>
      <c r="I153" s="134">
        <v>0</v>
      </c>
      <c r="J153" s="134">
        <f t="shared" si="10"/>
        <v>0</v>
      </c>
      <c r="K153" s="131" t="s">
        <v>1</v>
      </c>
      <c r="L153" s="25"/>
      <c r="M153" s="135" t="s">
        <v>1</v>
      </c>
      <c r="N153" s="136" t="s">
        <v>33</v>
      </c>
      <c r="O153" s="137">
        <v>0</v>
      </c>
      <c r="P153" s="137">
        <f t="shared" si="11"/>
        <v>0</v>
      </c>
      <c r="Q153" s="137">
        <v>2.0000000000000002E-5</v>
      </c>
      <c r="R153" s="137">
        <f t="shared" si="12"/>
        <v>6.0000000000000006E-4</v>
      </c>
      <c r="S153" s="137">
        <v>0</v>
      </c>
      <c r="T153" s="138">
        <f t="shared" si="13"/>
        <v>0</v>
      </c>
      <c r="AR153" s="139" t="s">
        <v>151</v>
      </c>
      <c r="AT153" s="139" t="s">
        <v>146</v>
      </c>
      <c r="AU153" s="139" t="s">
        <v>78</v>
      </c>
      <c r="AY153" s="13" t="s">
        <v>143</v>
      </c>
      <c r="BE153" s="140">
        <f t="shared" si="14"/>
        <v>0</v>
      </c>
      <c r="BF153" s="140">
        <f t="shared" si="15"/>
        <v>0</v>
      </c>
      <c r="BG153" s="140">
        <f t="shared" si="16"/>
        <v>0</v>
      </c>
      <c r="BH153" s="140">
        <f t="shared" si="17"/>
        <v>0</v>
      </c>
      <c r="BI153" s="140">
        <f t="shared" si="18"/>
        <v>0</v>
      </c>
      <c r="BJ153" s="13" t="s">
        <v>76</v>
      </c>
      <c r="BK153" s="140">
        <f t="shared" si="19"/>
        <v>0</v>
      </c>
      <c r="BL153" s="13" t="s">
        <v>151</v>
      </c>
      <c r="BM153" s="139" t="s">
        <v>278</v>
      </c>
    </row>
    <row r="154" spans="2:65" s="1" customFormat="1" ht="24" customHeight="1">
      <c r="B154" s="128"/>
      <c r="C154" s="145" t="s">
        <v>176</v>
      </c>
      <c r="D154" s="145" t="s">
        <v>237</v>
      </c>
      <c r="E154" s="146" t="s">
        <v>481</v>
      </c>
      <c r="F154" s="147" t="s">
        <v>482</v>
      </c>
      <c r="G154" s="148" t="s">
        <v>148</v>
      </c>
      <c r="H154" s="149">
        <v>30</v>
      </c>
      <c r="I154" s="150">
        <v>0</v>
      </c>
      <c r="J154" s="150">
        <f t="shared" si="10"/>
        <v>0</v>
      </c>
      <c r="K154" s="147" t="s">
        <v>1</v>
      </c>
      <c r="L154" s="151"/>
      <c r="M154" s="152" t="s">
        <v>1</v>
      </c>
      <c r="N154" s="153" t="s">
        <v>33</v>
      </c>
      <c r="O154" s="137">
        <v>0</v>
      </c>
      <c r="P154" s="137">
        <f t="shared" si="11"/>
        <v>0</v>
      </c>
      <c r="Q154" s="137">
        <v>6.9999999999999999E-4</v>
      </c>
      <c r="R154" s="137">
        <f t="shared" si="12"/>
        <v>2.1000000000000001E-2</v>
      </c>
      <c r="S154" s="137">
        <v>0</v>
      </c>
      <c r="T154" s="138">
        <f t="shared" si="13"/>
        <v>0</v>
      </c>
      <c r="AR154" s="139" t="s">
        <v>156</v>
      </c>
      <c r="AT154" s="139" t="s">
        <v>237</v>
      </c>
      <c r="AU154" s="139" t="s">
        <v>78</v>
      </c>
      <c r="AY154" s="13" t="s">
        <v>143</v>
      </c>
      <c r="BE154" s="140">
        <f t="shared" si="14"/>
        <v>0</v>
      </c>
      <c r="BF154" s="140">
        <f t="shared" si="15"/>
        <v>0</v>
      </c>
      <c r="BG154" s="140">
        <f t="shared" si="16"/>
        <v>0</v>
      </c>
      <c r="BH154" s="140">
        <f t="shared" si="17"/>
        <v>0</v>
      </c>
      <c r="BI154" s="140">
        <f t="shared" si="18"/>
        <v>0</v>
      </c>
      <c r="BJ154" s="13" t="s">
        <v>76</v>
      </c>
      <c r="BK154" s="140">
        <f t="shared" si="19"/>
        <v>0</v>
      </c>
      <c r="BL154" s="13" t="s">
        <v>151</v>
      </c>
      <c r="BM154" s="139" t="s">
        <v>281</v>
      </c>
    </row>
    <row r="155" spans="2:65" s="1" customFormat="1" ht="16.5" customHeight="1">
      <c r="B155" s="128"/>
      <c r="C155" s="129" t="s">
        <v>282</v>
      </c>
      <c r="D155" s="129" t="s">
        <v>146</v>
      </c>
      <c r="E155" s="130" t="s">
        <v>483</v>
      </c>
      <c r="F155" s="131" t="s">
        <v>484</v>
      </c>
      <c r="G155" s="132" t="s">
        <v>148</v>
      </c>
      <c r="H155" s="133">
        <v>6</v>
      </c>
      <c r="I155" s="134">
        <v>0</v>
      </c>
      <c r="J155" s="134">
        <f t="shared" si="10"/>
        <v>0</v>
      </c>
      <c r="K155" s="131" t="s">
        <v>1</v>
      </c>
      <c r="L155" s="25"/>
      <c r="M155" s="135" t="s">
        <v>1</v>
      </c>
      <c r="N155" s="136" t="s">
        <v>33</v>
      </c>
      <c r="O155" s="137">
        <v>0</v>
      </c>
      <c r="P155" s="137">
        <f t="shared" si="11"/>
        <v>0</v>
      </c>
      <c r="Q155" s="137">
        <v>2.0000000000000002E-5</v>
      </c>
      <c r="R155" s="137">
        <f t="shared" si="12"/>
        <v>1.2000000000000002E-4</v>
      </c>
      <c r="S155" s="137">
        <v>0</v>
      </c>
      <c r="T155" s="138">
        <f t="shared" si="13"/>
        <v>0</v>
      </c>
      <c r="AR155" s="139" t="s">
        <v>151</v>
      </c>
      <c r="AT155" s="139" t="s">
        <v>146</v>
      </c>
      <c r="AU155" s="139" t="s">
        <v>78</v>
      </c>
      <c r="AY155" s="13" t="s">
        <v>143</v>
      </c>
      <c r="BE155" s="140">
        <f t="shared" si="14"/>
        <v>0</v>
      </c>
      <c r="BF155" s="140">
        <f t="shared" si="15"/>
        <v>0</v>
      </c>
      <c r="BG155" s="140">
        <f t="shared" si="16"/>
        <v>0</v>
      </c>
      <c r="BH155" s="140">
        <f t="shared" si="17"/>
        <v>0</v>
      </c>
      <c r="BI155" s="140">
        <f t="shared" si="18"/>
        <v>0</v>
      </c>
      <c r="BJ155" s="13" t="s">
        <v>76</v>
      </c>
      <c r="BK155" s="140">
        <f t="shared" si="19"/>
        <v>0</v>
      </c>
      <c r="BL155" s="13" t="s">
        <v>151</v>
      </c>
      <c r="BM155" s="139" t="s">
        <v>285</v>
      </c>
    </row>
    <row r="156" spans="2:65" s="1" customFormat="1" ht="24" customHeight="1">
      <c r="B156" s="128"/>
      <c r="C156" s="145" t="s">
        <v>228</v>
      </c>
      <c r="D156" s="145" t="s">
        <v>237</v>
      </c>
      <c r="E156" s="146" t="s">
        <v>485</v>
      </c>
      <c r="F156" s="147" t="s">
        <v>486</v>
      </c>
      <c r="G156" s="148" t="s">
        <v>148</v>
      </c>
      <c r="H156" s="149">
        <v>6</v>
      </c>
      <c r="I156" s="150">
        <v>0</v>
      </c>
      <c r="J156" s="150">
        <f t="shared" si="10"/>
        <v>0</v>
      </c>
      <c r="K156" s="147" t="s">
        <v>1</v>
      </c>
      <c r="L156" s="151"/>
      <c r="M156" s="152" t="s">
        <v>1</v>
      </c>
      <c r="N156" s="153" t="s">
        <v>33</v>
      </c>
      <c r="O156" s="137">
        <v>0</v>
      </c>
      <c r="P156" s="137">
        <f t="shared" si="11"/>
        <v>0</v>
      </c>
      <c r="Q156" s="137">
        <v>1.2999999999999999E-3</v>
      </c>
      <c r="R156" s="137">
        <f t="shared" si="12"/>
        <v>7.7999999999999996E-3</v>
      </c>
      <c r="S156" s="137">
        <v>0</v>
      </c>
      <c r="T156" s="138">
        <f t="shared" si="13"/>
        <v>0</v>
      </c>
      <c r="AR156" s="139" t="s">
        <v>156</v>
      </c>
      <c r="AT156" s="139" t="s">
        <v>237</v>
      </c>
      <c r="AU156" s="139" t="s">
        <v>78</v>
      </c>
      <c r="AY156" s="13" t="s">
        <v>143</v>
      </c>
      <c r="BE156" s="140">
        <f t="shared" si="14"/>
        <v>0</v>
      </c>
      <c r="BF156" s="140">
        <f t="shared" si="15"/>
        <v>0</v>
      </c>
      <c r="BG156" s="140">
        <f t="shared" si="16"/>
        <v>0</v>
      </c>
      <c r="BH156" s="140">
        <f t="shared" si="17"/>
        <v>0</v>
      </c>
      <c r="BI156" s="140">
        <f t="shared" si="18"/>
        <v>0</v>
      </c>
      <c r="BJ156" s="13" t="s">
        <v>76</v>
      </c>
      <c r="BK156" s="140">
        <f t="shared" si="19"/>
        <v>0</v>
      </c>
      <c r="BL156" s="13" t="s">
        <v>151</v>
      </c>
      <c r="BM156" s="139" t="s">
        <v>288</v>
      </c>
    </row>
    <row r="157" spans="2:65" s="1" customFormat="1" ht="16.5" customHeight="1">
      <c r="B157" s="128"/>
      <c r="C157" s="129" t="s">
        <v>289</v>
      </c>
      <c r="D157" s="129" t="s">
        <v>146</v>
      </c>
      <c r="E157" s="130" t="s">
        <v>487</v>
      </c>
      <c r="F157" s="131" t="s">
        <v>488</v>
      </c>
      <c r="G157" s="132" t="s">
        <v>148</v>
      </c>
      <c r="H157" s="133">
        <v>2</v>
      </c>
      <c r="I157" s="134">
        <v>0</v>
      </c>
      <c r="J157" s="134">
        <f t="shared" si="10"/>
        <v>0</v>
      </c>
      <c r="K157" s="131" t="s">
        <v>1</v>
      </c>
      <c r="L157" s="25"/>
      <c r="M157" s="135" t="s">
        <v>1</v>
      </c>
      <c r="N157" s="136" t="s">
        <v>33</v>
      </c>
      <c r="O157" s="137">
        <v>0</v>
      </c>
      <c r="P157" s="137">
        <f t="shared" si="11"/>
        <v>0</v>
      </c>
      <c r="Q157" s="137">
        <v>2.0000000000000002E-5</v>
      </c>
      <c r="R157" s="137">
        <f t="shared" si="12"/>
        <v>4.0000000000000003E-5</v>
      </c>
      <c r="S157" s="137">
        <v>0</v>
      </c>
      <c r="T157" s="138">
        <f t="shared" si="13"/>
        <v>0</v>
      </c>
      <c r="AR157" s="139" t="s">
        <v>151</v>
      </c>
      <c r="AT157" s="139" t="s">
        <v>146</v>
      </c>
      <c r="AU157" s="139" t="s">
        <v>78</v>
      </c>
      <c r="AY157" s="13" t="s">
        <v>143</v>
      </c>
      <c r="BE157" s="140">
        <f t="shared" si="14"/>
        <v>0</v>
      </c>
      <c r="BF157" s="140">
        <f t="shared" si="15"/>
        <v>0</v>
      </c>
      <c r="BG157" s="140">
        <f t="shared" si="16"/>
        <v>0</v>
      </c>
      <c r="BH157" s="140">
        <f t="shared" si="17"/>
        <v>0</v>
      </c>
      <c r="BI157" s="140">
        <f t="shared" si="18"/>
        <v>0</v>
      </c>
      <c r="BJ157" s="13" t="s">
        <v>76</v>
      </c>
      <c r="BK157" s="140">
        <f t="shared" si="19"/>
        <v>0</v>
      </c>
      <c r="BL157" s="13" t="s">
        <v>151</v>
      </c>
      <c r="BM157" s="139" t="s">
        <v>293</v>
      </c>
    </row>
    <row r="158" spans="2:65" s="1" customFormat="1" ht="24" customHeight="1">
      <c r="B158" s="128"/>
      <c r="C158" s="145" t="s">
        <v>232</v>
      </c>
      <c r="D158" s="145" t="s">
        <v>237</v>
      </c>
      <c r="E158" s="146" t="s">
        <v>489</v>
      </c>
      <c r="F158" s="147" t="s">
        <v>490</v>
      </c>
      <c r="G158" s="148" t="s">
        <v>148</v>
      </c>
      <c r="H158" s="149">
        <v>2</v>
      </c>
      <c r="I158" s="150">
        <v>0</v>
      </c>
      <c r="J158" s="150">
        <f t="shared" si="10"/>
        <v>0</v>
      </c>
      <c r="K158" s="147" t="s">
        <v>1</v>
      </c>
      <c r="L158" s="151"/>
      <c r="M158" s="152" t="s">
        <v>1</v>
      </c>
      <c r="N158" s="153" t="s">
        <v>33</v>
      </c>
      <c r="O158" s="137">
        <v>0</v>
      </c>
      <c r="P158" s="137">
        <f t="shared" si="11"/>
        <v>0</v>
      </c>
      <c r="Q158" s="137">
        <v>1.5E-3</v>
      </c>
      <c r="R158" s="137">
        <f t="shared" si="12"/>
        <v>3.0000000000000001E-3</v>
      </c>
      <c r="S158" s="137">
        <v>0</v>
      </c>
      <c r="T158" s="138">
        <f t="shared" si="13"/>
        <v>0</v>
      </c>
      <c r="AR158" s="139" t="s">
        <v>156</v>
      </c>
      <c r="AT158" s="139" t="s">
        <v>237</v>
      </c>
      <c r="AU158" s="139" t="s">
        <v>78</v>
      </c>
      <c r="AY158" s="13" t="s">
        <v>143</v>
      </c>
      <c r="BE158" s="140">
        <f t="shared" si="14"/>
        <v>0</v>
      </c>
      <c r="BF158" s="140">
        <f t="shared" si="15"/>
        <v>0</v>
      </c>
      <c r="BG158" s="140">
        <f t="shared" si="16"/>
        <v>0</v>
      </c>
      <c r="BH158" s="140">
        <f t="shared" si="17"/>
        <v>0</v>
      </c>
      <c r="BI158" s="140">
        <f t="shared" si="18"/>
        <v>0</v>
      </c>
      <c r="BJ158" s="13" t="s">
        <v>76</v>
      </c>
      <c r="BK158" s="140">
        <f t="shared" si="19"/>
        <v>0</v>
      </c>
      <c r="BL158" s="13" t="s">
        <v>151</v>
      </c>
      <c r="BM158" s="139" t="s">
        <v>298</v>
      </c>
    </row>
    <row r="159" spans="2:65" s="1" customFormat="1" ht="16.5" customHeight="1">
      <c r="B159" s="128"/>
      <c r="C159" s="129" t="s">
        <v>299</v>
      </c>
      <c r="D159" s="129" t="s">
        <v>146</v>
      </c>
      <c r="E159" s="130" t="s">
        <v>491</v>
      </c>
      <c r="F159" s="131" t="s">
        <v>492</v>
      </c>
      <c r="G159" s="132" t="s">
        <v>148</v>
      </c>
      <c r="H159" s="133">
        <v>9</v>
      </c>
      <c r="I159" s="134">
        <v>0</v>
      </c>
      <c r="J159" s="134">
        <f t="shared" si="10"/>
        <v>0</v>
      </c>
      <c r="K159" s="131" t="s">
        <v>1</v>
      </c>
      <c r="L159" s="25"/>
      <c r="M159" s="135" t="s">
        <v>1</v>
      </c>
      <c r="N159" s="136" t="s">
        <v>33</v>
      </c>
      <c r="O159" s="137">
        <v>0</v>
      </c>
      <c r="P159" s="137">
        <f t="shared" si="11"/>
        <v>0</v>
      </c>
      <c r="Q159" s="137">
        <v>2.0000000000000002E-5</v>
      </c>
      <c r="R159" s="137">
        <f t="shared" si="12"/>
        <v>1.8000000000000001E-4</v>
      </c>
      <c r="S159" s="137">
        <v>0</v>
      </c>
      <c r="T159" s="138">
        <f t="shared" si="13"/>
        <v>0</v>
      </c>
      <c r="AR159" s="139" t="s">
        <v>151</v>
      </c>
      <c r="AT159" s="139" t="s">
        <v>146</v>
      </c>
      <c r="AU159" s="139" t="s">
        <v>78</v>
      </c>
      <c r="AY159" s="13" t="s">
        <v>143</v>
      </c>
      <c r="BE159" s="140">
        <f t="shared" si="14"/>
        <v>0</v>
      </c>
      <c r="BF159" s="140">
        <f t="shared" si="15"/>
        <v>0</v>
      </c>
      <c r="BG159" s="140">
        <f t="shared" si="16"/>
        <v>0</v>
      </c>
      <c r="BH159" s="140">
        <f t="shared" si="17"/>
        <v>0</v>
      </c>
      <c r="BI159" s="140">
        <f t="shared" si="18"/>
        <v>0</v>
      </c>
      <c r="BJ159" s="13" t="s">
        <v>76</v>
      </c>
      <c r="BK159" s="140">
        <f t="shared" si="19"/>
        <v>0</v>
      </c>
      <c r="BL159" s="13" t="s">
        <v>151</v>
      </c>
      <c r="BM159" s="139" t="s">
        <v>302</v>
      </c>
    </row>
    <row r="160" spans="2:65" s="1" customFormat="1" ht="24" customHeight="1">
      <c r="B160" s="128"/>
      <c r="C160" s="145" t="s">
        <v>235</v>
      </c>
      <c r="D160" s="145" t="s">
        <v>237</v>
      </c>
      <c r="E160" s="146" t="s">
        <v>493</v>
      </c>
      <c r="F160" s="147" t="s">
        <v>494</v>
      </c>
      <c r="G160" s="148" t="s">
        <v>148</v>
      </c>
      <c r="H160" s="149">
        <v>9</v>
      </c>
      <c r="I160" s="150">
        <v>0</v>
      </c>
      <c r="J160" s="150">
        <f t="shared" si="10"/>
        <v>0</v>
      </c>
      <c r="K160" s="147" t="s">
        <v>1</v>
      </c>
      <c r="L160" s="151"/>
      <c r="M160" s="152" t="s">
        <v>1</v>
      </c>
      <c r="N160" s="153" t="s">
        <v>33</v>
      </c>
      <c r="O160" s="137">
        <v>0</v>
      </c>
      <c r="P160" s="137">
        <f t="shared" si="11"/>
        <v>0</v>
      </c>
      <c r="Q160" s="137">
        <v>2.5999999999999999E-3</v>
      </c>
      <c r="R160" s="137">
        <f t="shared" si="12"/>
        <v>2.3399999999999997E-2</v>
      </c>
      <c r="S160" s="137">
        <v>0</v>
      </c>
      <c r="T160" s="138">
        <f t="shared" si="13"/>
        <v>0</v>
      </c>
      <c r="AR160" s="139" t="s">
        <v>156</v>
      </c>
      <c r="AT160" s="139" t="s">
        <v>237</v>
      </c>
      <c r="AU160" s="139" t="s">
        <v>78</v>
      </c>
      <c r="AY160" s="13" t="s">
        <v>143</v>
      </c>
      <c r="BE160" s="140">
        <f t="shared" si="14"/>
        <v>0</v>
      </c>
      <c r="BF160" s="140">
        <f t="shared" si="15"/>
        <v>0</v>
      </c>
      <c r="BG160" s="140">
        <f t="shared" si="16"/>
        <v>0</v>
      </c>
      <c r="BH160" s="140">
        <f t="shared" si="17"/>
        <v>0</v>
      </c>
      <c r="BI160" s="140">
        <f t="shared" si="18"/>
        <v>0</v>
      </c>
      <c r="BJ160" s="13" t="s">
        <v>76</v>
      </c>
      <c r="BK160" s="140">
        <f t="shared" si="19"/>
        <v>0</v>
      </c>
      <c r="BL160" s="13" t="s">
        <v>151</v>
      </c>
      <c r="BM160" s="139" t="s">
        <v>305</v>
      </c>
    </row>
    <row r="161" spans="2:65" s="1" customFormat="1" ht="24" customHeight="1">
      <c r="B161" s="128"/>
      <c r="C161" s="129" t="s">
        <v>306</v>
      </c>
      <c r="D161" s="129" t="s">
        <v>146</v>
      </c>
      <c r="E161" s="130" t="s">
        <v>495</v>
      </c>
      <c r="F161" s="131" t="s">
        <v>496</v>
      </c>
      <c r="G161" s="132" t="s">
        <v>195</v>
      </c>
      <c r="H161" s="133">
        <v>476.4</v>
      </c>
      <c r="I161" s="134">
        <v>0</v>
      </c>
      <c r="J161" s="134">
        <f t="shared" si="10"/>
        <v>0</v>
      </c>
      <c r="K161" s="131" t="s">
        <v>1</v>
      </c>
      <c r="L161" s="25"/>
      <c r="M161" s="135" t="s">
        <v>1</v>
      </c>
      <c r="N161" s="136" t="s">
        <v>33</v>
      </c>
      <c r="O161" s="137">
        <v>0</v>
      </c>
      <c r="P161" s="137">
        <f t="shared" si="11"/>
        <v>0</v>
      </c>
      <c r="Q161" s="137">
        <v>1.3560033585222501E-4</v>
      </c>
      <c r="R161" s="137">
        <f t="shared" si="12"/>
        <v>6.4599999999999991E-2</v>
      </c>
      <c r="S161" s="137">
        <v>0</v>
      </c>
      <c r="T161" s="138">
        <f t="shared" si="13"/>
        <v>0</v>
      </c>
      <c r="AR161" s="139" t="s">
        <v>151</v>
      </c>
      <c r="AT161" s="139" t="s">
        <v>146</v>
      </c>
      <c r="AU161" s="139" t="s">
        <v>78</v>
      </c>
      <c r="AY161" s="13" t="s">
        <v>143</v>
      </c>
      <c r="BE161" s="140">
        <f t="shared" si="14"/>
        <v>0</v>
      </c>
      <c r="BF161" s="140">
        <f t="shared" si="15"/>
        <v>0</v>
      </c>
      <c r="BG161" s="140">
        <f t="shared" si="16"/>
        <v>0</v>
      </c>
      <c r="BH161" s="140">
        <f t="shared" si="17"/>
        <v>0</v>
      </c>
      <c r="BI161" s="140">
        <f t="shared" si="18"/>
        <v>0</v>
      </c>
      <c r="BJ161" s="13" t="s">
        <v>76</v>
      </c>
      <c r="BK161" s="140">
        <f t="shared" si="19"/>
        <v>0</v>
      </c>
      <c r="BL161" s="13" t="s">
        <v>151</v>
      </c>
      <c r="BM161" s="139" t="s">
        <v>309</v>
      </c>
    </row>
    <row r="162" spans="2:65" s="1" customFormat="1" ht="24" customHeight="1">
      <c r="B162" s="128"/>
      <c r="C162" s="129" t="s">
        <v>240</v>
      </c>
      <c r="D162" s="129" t="s">
        <v>146</v>
      </c>
      <c r="E162" s="130" t="s">
        <v>497</v>
      </c>
      <c r="F162" s="131" t="s">
        <v>498</v>
      </c>
      <c r="G162" s="132" t="s">
        <v>195</v>
      </c>
      <c r="H162" s="133">
        <v>325.2</v>
      </c>
      <c r="I162" s="134">
        <v>0</v>
      </c>
      <c r="J162" s="134">
        <f t="shared" si="10"/>
        <v>0</v>
      </c>
      <c r="K162" s="131" t="s">
        <v>1</v>
      </c>
      <c r="L162" s="25"/>
      <c r="M162" s="135" t="s">
        <v>1</v>
      </c>
      <c r="N162" s="136" t="s">
        <v>33</v>
      </c>
      <c r="O162" s="137">
        <v>0</v>
      </c>
      <c r="P162" s="137">
        <f t="shared" si="11"/>
        <v>0</v>
      </c>
      <c r="Q162" s="137">
        <v>2.5292127921279202E-4</v>
      </c>
      <c r="R162" s="137">
        <f t="shared" si="12"/>
        <v>8.2249999999999962E-2</v>
      </c>
      <c r="S162" s="137">
        <v>0</v>
      </c>
      <c r="T162" s="138">
        <f t="shared" si="13"/>
        <v>0</v>
      </c>
      <c r="AR162" s="139" t="s">
        <v>151</v>
      </c>
      <c r="AT162" s="139" t="s">
        <v>146</v>
      </c>
      <c r="AU162" s="139" t="s">
        <v>78</v>
      </c>
      <c r="AY162" s="13" t="s">
        <v>143</v>
      </c>
      <c r="BE162" s="140">
        <f t="shared" si="14"/>
        <v>0</v>
      </c>
      <c r="BF162" s="140">
        <f t="shared" si="15"/>
        <v>0</v>
      </c>
      <c r="BG162" s="140">
        <f t="shared" si="16"/>
        <v>0</v>
      </c>
      <c r="BH162" s="140">
        <f t="shared" si="17"/>
        <v>0</v>
      </c>
      <c r="BI162" s="140">
        <f t="shared" si="18"/>
        <v>0</v>
      </c>
      <c r="BJ162" s="13" t="s">
        <v>76</v>
      </c>
      <c r="BK162" s="140">
        <f t="shared" si="19"/>
        <v>0</v>
      </c>
      <c r="BL162" s="13" t="s">
        <v>151</v>
      </c>
      <c r="BM162" s="139" t="s">
        <v>312</v>
      </c>
    </row>
    <row r="163" spans="2:65" s="1" customFormat="1" ht="16.5" customHeight="1">
      <c r="B163" s="128"/>
      <c r="C163" s="129" t="s">
        <v>313</v>
      </c>
      <c r="D163" s="129" t="s">
        <v>146</v>
      </c>
      <c r="E163" s="130" t="s">
        <v>499</v>
      </c>
      <c r="F163" s="131" t="s">
        <v>500</v>
      </c>
      <c r="G163" s="132" t="s">
        <v>195</v>
      </c>
      <c r="H163" s="133">
        <v>801.6</v>
      </c>
      <c r="I163" s="134">
        <v>0</v>
      </c>
      <c r="J163" s="134">
        <f t="shared" si="10"/>
        <v>0</v>
      </c>
      <c r="K163" s="131" t="s">
        <v>1</v>
      </c>
      <c r="L163" s="25"/>
      <c r="M163" s="135" t="s">
        <v>1</v>
      </c>
      <c r="N163" s="136" t="s">
        <v>33</v>
      </c>
      <c r="O163" s="137">
        <v>0</v>
      </c>
      <c r="P163" s="137">
        <f t="shared" si="11"/>
        <v>0</v>
      </c>
      <c r="Q163" s="137">
        <v>7.1731536926147701E-6</v>
      </c>
      <c r="R163" s="137">
        <f t="shared" si="12"/>
        <v>5.7499999999999999E-3</v>
      </c>
      <c r="S163" s="137">
        <v>0</v>
      </c>
      <c r="T163" s="138">
        <f t="shared" si="13"/>
        <v>0</v>
      </c>
      <c r="AR163" s="139" t="s">
        <v>151</v>
      </c>
      <c r="AT163" s="139" t="s">
        <v>146</v>
      </c>
      <c r="AU163" s="139" t="s">
        <v>78</v>
      </c>
      <c r="AY163" s="13" t="s">
        <v>143</v>
      </c>
      <c r="BE163" s="140">
        <f t="shared" si="14"/>
        <v>0</v>
      </c>
      <c r="BF163" s="140">
        <f t="shared" si="15"/>
        <v>0</v>
      </c>
      <c r="BG163" s="140">
        <f t="shared" si="16"/>
        <v>0</v>
      </c>
      <c r="BH163" s="140">
        <f t="shared" si="17"/>
        <v>0</v>
      </c>
      <c r="BI163" s="140">
        <f t="shared" si="18"/>
        <v>0</v>
      </c>
      <c r="BJ163" s="13" t="s">
        <v>76</v>
      </c>
      <c r="BK163" s="140">
        <f t="shared" si="19"/>
        <v>0</v>
      </c>
      <c r="BL163" s="13" t="s">
        <v>151</v>
      </c>
      <c r="BM163" s="139" t="s">
        <v>316</v>
      </c>
    </row>
    <row r="164" spans="2:65" s="1" customFormat="1" ht="24" customHeight="1">
      <c r="B164" s="128"/>
      <c r="C164" s="129" t="s">
        <v>244</v>
      </c>
      <c r="D164" s="129" t="s">
        <v>146</v>
      </c>
      <c r="E164" s="130" t="s">
        <v>501</v>
      </c>
      <c r="F164" s="131" t="s">
        <v>502</v>
      </c>
      <c r="G164" s="132" t="s">
        <v>227</v>
      </c>
      <c r="H164" s="133">
        <v>1.38</v>
      </c>
      <c r="I164" s="134">
        <v>0</v>
      </c>
      <c r="J164" s="134">
        <f t="shared" si="10"/>
        <v>0</v>
      </c>
      <c r="K164" s="131" t="s">
        <v>1</v>
      </c>
      <c r="L164" s="25"/>
      <c r="M164" s="135" t="s">
        <v>1</v>
      </c>
      <c r="N164" s="136" t="s">
        <v>33</v>
      </c>
      <c r="O164" s="137">
        <v>0</v>
      </c>
      <c r="P164" s="137">
        <f t="shared" si="11"/>
        <v>0</v>
      </c>
      <c r="Q164" s="137">
        <v>0</v>
      </c>
      <c r="R164" s="137">
        <f t="shared" si="12"/>
        <v>0</v>
      </c>
      <c r="S164" s="137">
        <v>0</v>
      </c>
      <c r="T164" s="138">
        <f t="shared" si="13"/>
        <v>0</v>
      </c>
      <c r="AR164" s="139" t="s">
        <v>151</v>
      </c>
      <c r="AT164" s="139" t="s">
        <v>146</v>
      </c>
      <c r="AU164" s="139" t="s">
        <v>78</v>
      </c>
      <c r="AY164" s="13" t="s">
        <v>143</v>
      </c>
      <c r="BE164" s="140">
        <f t="shared" si="14"/>
        <v>0</v>
      </c>
      <c r="BF164" s="140">
        <f t="shared" si="15"/>
        <v>0</v>
      </c>
      <c r="BG164" s="140">
        <f t="shared" si="16"/>
        <v>0</v>
      </c>
      <c r="BH164" s="140">
        <f t="shared" si="17"/>
        <v>0</v>
      </c>
      <c r="BI164" s="140">
        <f t="shared" si="18"/>
        <v>0</v>
      </c>
      <c r="BJ164" s="13" t="s">
        <v>76</v>
      </c>
      <c r="BK164" s="140">
        <f t="shared" si="19"/>
        <v>0</v>
      </c>
      <c r="BL164" s="13" t="s">
        <v>151</v>
      </c>
      <c r="BM164" s="139" t="s">
        <v>319</v>
      </c>
    </row>
    <row r="165" spans="2:65" s="1" customFormat="1" ht="16.5" customHeight="1">
      <c r="B165" s="128"/>
      <c r="C165" s="129" t="s">
        <v>320</v>
      </c>
      <c r="D165" s="129" t="s">
        <v>146</v>
      </c>
      <c r="E165" s="130" t="s">
        <v>503</v>
      </c>
      <c r="F165" s="131" t="s">
        <v>504</v>
      </c>
      <c r="G165" s="132" t="s">
        <v>505</v>
      </c>
      <c r="H165" s="133">
        <v>294</v>
      </c>
      <c r="I165" s="134">
        <v>0</v>
      </c>
      <c r="J165" s="134">
        <f t="shared" si="10"/>
        <v>0</v>
      </c>
      <c r="K165" s="131" t="s">
        <v>1</v>
      </c>
      <c r="L165" s="25"/>
      <c r="M165" s="135" t="s">
        <v>1</v>
      </c>
      <c r="N165" s="136" t="s">
        <v>33</v>
      </c>
      <c r="O165" s="137">
        <v>0</v>
      </c>
      <c r="P165" s="137">
        <f t="shared" si="11"/>
        <v>0</v>
      </c>
      <c r="Q165" s="137">
        <v>7.1428571428571396E-4</v>
      </c>
      <c r="R165" s="137">
        <f t="shared" si="12"/>
        <v>0.20999999999999991</v>
      </c>
      <c r="S165" s="137">
        <v>0</v>
      </c>
      <c r="T165" s="138">
        <f t="shared" si="13"/>
        <v>0</v>
      </c>
      <c r="AR165" s="139" t="s">
        <v>151</v>
      </c>
      <c r="AT165" s="139" t="s">
        <v>146</v>
      </c>
      <c r="AU165" s="139" t="s">
        <v>78</v>
      </c>
      <c r="AY165" s="13" t="s">
        <v>143</v>
      </c>
      <c r="BE165" s="140">
        <f t="shared" si="14"/>
        <v>0</v>
      </c>
      <c r="BF165" s="140">
        <f t="shared" si="15"/>
        <v>0</v>
      </c>
      <c r="BG165" s="140">
        <f t="shared" si="16"/>
        <v>0</v>
      </c>
      <c r="BH165" s="140">
        <f t="shared" si="17"/>
        <v>0</v>
      </c>
      <c r="BI165" s="140">
        <f t="shared" si="18"/>
        <v>0</v>
      </c>
      <c r="BJ165" s="13" t="s">
        <v>76</v>
      </c>
      <c r="BK165" s="140">
        <f t="shared" si="19"/>
        <v>0</v>
      </c>
      <c r="BL165" s="13" t="s">
        <v>151</v>
      </c>
      <c r="BM165" s="139" t="s">
        <v>323</v>
      </c>
    </row>
    <row r="166" spans="2:65" s="1" customFormat="1" ht="24" customHeight="1">
      <c r="B166" s="128"/>
      <c r="C166" s="129" t="s">
        <v>247</v>
      </c>
      <c r="D166" s="129" t="s">
        <v>146</v>
      </c>
      <c r="E166" s="130" t="s">
        <v>506</v>
      </c>
      <c r="F166" s="131" t="s">
        <v>507</v>
      </c>
      <c r="G166" s="132" t="s">
        <v>345</v>
      </c>
      <c r="H166" s="133">
        <v>9841.5</v>
      </c>
      <c r="I166" s="134">
        <v>0</v>
      </c>
      <c r="J166" s="134">
        <f t="shared" si="10"/>
        <v>0</v>
      </c>
      <c r="K166" s="131" t="s">
        <v>1</v>
      </c>
      <c r="L166" s="25"/>
      <c r="M166" s="135" t="s">
        <v>1</v>
      </c>
      <c r="N166" s="136" t="s">
        <v>33</v>
      </c>
      <c r="O166" s="137">
        <v>0</v>
      </c>
      <c r="P166" s="137">
        <f t="shared" si="11"/>
        <v>0</v>
      </c>
      <c r="Q166" s="137">
        <v>0</v>
      </c>
      <c r="R166" s="137">
        <f t="shared" si="12"/>
        <v>0</v>
      </c>
      <c r="S166" s="137">
        <v>0</v>
      </c>
      <c r="T166" s="138">
        <f t="shared" si="13"/>
        <v>0</v>
      </c>
      <c r="AR166" s="139" t="s">
        <v>151</v>
      </c>
      <c r="AT166" s="139" t="s">
        <v>146</v>
      </c>
      <c r="AU166" s="139" t="s">
        <v>78</v>
      </c>
      <c r="AY166" s="13" t="s">
        <v>143</v>
      </c>
      <c r="BE166" s="140">
        <f t="shared" si="14"/>
        <v>0</v>
      </c>
      <c r="BF166" s="140">
        <f t="shared" si="15"/>
        <v>0</v>
      </c>
      <c r="BG166" s="140">
        <f t="shared" si="16"/>
        <v>0</v>
      </c>
      <c r="BH166" s="140">
        <f t="shared" si="17"/>
        <v>0</v>
      </c>
      <c r="BI166" s="140">
        <f t="shared" si="18"/>
        <v>0</v>
      </c>
      <c r="BJ166" s="13" t="s">
        <v>76</v>
      </c>
      <c r="BK166" s="140">
        <f t="shared" si="19"/>
        <v>0</v>
      </c>
      <c r="BL166" s="13" t="s">
        <v>151</v>
      </c>
      <c r="BM166" s="139" t="s">
        <v>328</v>
      </c>
    </row>
    <row r="167" spans="2:65" s="11" customFormat="1" ht="25.9" customHeight="1">
      <c r="B167" s="116"/>
      <c r="D167" s="117" t="s">
        <v>67</v>
      </c>
      <c r="E167" s="118" t="s">
        <v>237</v>
      </c>
      <c r="F167" s="118" t="s">
        <v>508</v>
      </c>
      <c r="J167" s="119">
        <f>BK167</f>
        <v>0</v>
      </c>
      <c r="L167" s="116"/>
      <c r="M167" s="120"/>
      <c r="N167" s="121"/>
      <c r="O167" s="121"/>
      <c r="P167" s="122">
        <f>P168</f>
        <v>0</v>
      </c>
      <c r="Q167" s="121"/>
      <c r="R167" s="122">
        <f>R168</f>
        <v>2.0800000000000011E-3</v>
      </c>
      <c r="S167" s="121"/>
      <c r="T167" s="123">
        <f>T168</f>
        <v>0</v>
      </c>
      <c r="AR167" s="117" t="s">
        <v>76</v>
      </c>
      <c r="AT167" s="124" t="s">
        <v>67</v>
      </c>
      <c r="AU167" s="124" t="s">
        <v>68</v>
      </c>
      <c r="AY167" s="117" t="s">
        <v>143</v>
      </c>
      <c r="BK167" s="125">
        <f>BK168</f>
        <v>0</v>
      </c>
    </row>
    <row r="168" spans="2:65" s="11" customFormat="1" ht="22.9" customHeight="1">
      <c r="B168" s="116"/>
      <c r="D168" s="117" t="s">
        <v>67</v>
      </c>
      <c r="E168" s="126" t="s">
        <v>509</v>
      </c>
      <c r="F168" s="126" t="s">
        <v>510</v>
      </c>
      <c r="J168" s="127">
        <f>BK168</f>
        <v>0</v>
      </c>
      <c r="L168" s="116"/>
      <c r="M168" s="120"/>
      <c r="N168" s="121"/>
      <c r="O168" s="121"/>
      <c r="P168" s="122">
        <f>SUM(P169:P170)</f>
        <v>0</v>
      </c>
      <c r="Q168" s="121"/>
      <c r="R168" s="122">
        <f>SUM(R169:R170)</f>
        <v>2.0800000000000011E-3</v>
      </c>
      <c r="S168" s="121"/>
      <c r="T168" s="123">
        <f>SUM(T169:T170)</f>
        <v>0</v>
      </c>
      <c r="AR168" s="117" t="s">
        <v>76</v>
      </c>
      <c r="AT168" s="124" t="s">
        <v>67</v>
      </c>
      <c r="AU168" s="124" t="s">
        <v>76</v>
      </c>
      <c r="AY168" s="117" t="s">
        <v>143</v>
      </c>
      <c r="BK168" s="125">
        <f>SUM(BK169:BK170)</f>
        <v>0</v>
      </c>
    </row>
    <row r="169" spans="2:65" s="1" customFormat="1" ht="24" customHeight="1">
      <c r="B169" s="128"/>
      <c r="C169" s="129" t="s">
        <v>331</v>
      </c>
      <c r="D169" s="129" t="s">
        <v>146</v>
      </c>
      <c r="E169" s="130" t="s">
        <v>511</v>
      </c>
      <c r="F169" s="131" t="s">
        <v>512</v>
      </c>
      <c r="G169" s="132" t="s">
        <v>148</v>
      </c>
      <c r="H169" s="133">
        <v>1</v>
      </c>
      <c r="I169" s="134">
        <v>0</v>
      </c>
      <c r="J169" s="134">
        <f>ROUND(I169*H169,2)</f>
        <v>0</v>
      </c>
      <c r="K169" s="131" t="s">
        <v>1</v>
      </c>
      <c r="L169" s="25"/>
      <c r="M169" s="135" t="s">
        <v>1</v>
      </c>
      <c r="N169" s="136" t="s">
        <v>33</v>
      </c>
      <c r="O169" s="137">
        <v>0</v>
      </c>
      <c r="P169" s="137">
        <f>O169*H169</f>
        <v>0</v>
      </c>
      <c r="Q169" s="137">
        <v>1.2999999999999999E-4</v>
      </c>
      <c r="R169" s="137">
        <f>Q169*H169</f>
        <v>1.2999999999999999E-4</v>
      </c>
      <c r="S169" s="137">
        <v>0</v>
      </c>
      <c r="T169" s="138">
        <f>S169*H169</f>
        <v>0</v>
      </c>
      <c r="AR169" s="139" t="s">
        <v>151</v>
      </c>
      <c r="AT169" s="139" t="s">
        <v>146</v>
      </c>
      <c r="AU169" s="139" t="s">
        <v>78</v>
      </c>
      <c r="AY169" s="13" t="s">
        <v>143</v>
      </c>
      <c r="BE169" s="140">
        <f>IF(N169="základní",J169,0)</f>
        <v>0</v>
      </c>
      <c r="BF169" s="140">
        <f>IF(N169="snížená",J169,0)</f>
        <v>0</v>
      </c>
      <c r="BG169" s="140">
        <f>IF(N169="zákl. přenesená",J169,0)</f>
        <v>0</v>
      </c>
      <c r="BH169" s="140">
        <f>IF(N169="sníž. přenesená",J169,0)</f>
        <v>0</v>
      </c>
      <c r="BI169" s="140">
        <f>IF(N169="nulová",J169,0)</f>
        <v>0</v>
      </c>
      <c r="BJ169" s="13" t="s">
        <v>76</v>
      </c>
      <c r="BK169" s="140">
        <f>ROUND(I169*H169,2)</f>
        <v>0</v>
      </c>
      <c r="BL169" s="13" t="s">
        <v>151</v>
      </c>
      <c r="BM169" s="139" t="s">
        <v>334</v>
      </c>
    </row>
    <row r="170" spans="2:65" s="1" customFormat="1" ht="24" customHeight="1">
      <c r="B170" s="128"/>
      <c r="C170" s="129" t="s">
        <v>250</v>
      </c>
      <c r="D170" s="129" t="s">
        <v>146</v>
      </c>
      <c r="E170" s="130" t="s">
        <v>513</v>
      </c>
      <c r="F170" s="131" t="s">
        <v>514</v>
      </c>
      <c r="G170" s="132" t="s">
        <v>148</v>
      </c>
      <c r="H170" s="133">
        <v>20.399999999999999</v>
      </c>
      <c r="I170" s="134">
        <v>0</v>
      </c>
      <c r="J170" s="134">
        <f>ROUND(I170*H170,2)</f>
        <v>0</v>
      </c>
      <c r="K170" s="131" t="s">
        <v>1</v>
      </c>
      <c r="L170" s="25"/>
      <c r="M170" s="141" t="s">
        <v>1</v>
      </c>
      <c r="N170" s="142" t="s">
        <v>33</v>
      </c>
      <c r="O170" s="143">
        <v>0</v>
      </c>
      <c r="P170" s="143">
        <f>O170*H170</f>
        <v>0</v>
      </c>
      <c r="Q170" s="143">
        <v>9.5588235294117706E-5</v>
      </c>
      <c r="R170" s="143">
        <f>Q170*H170</f>
        <v>1.950000000000001E-3</v>
      </c>
      <c r="S170" s="143">
        <v>0</v>
      </c>
      <c r="T170" s="144">
        <f>S170*H170</f>
        <v>0</v>
      </c>
      <c r="AR170" s="139" t="s">
        <v>151</v>
      </c>
      <c r="AT170" s="139" t="s">
        <v>146</v>
      </c>
      <c r="AU170" s="139" t="s">
        <v>78</v>
      </c>
      <c r="AY170" s="13" t="s">
        <v>143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3" t="s">
        <v>76</v>
      </c>
      <c r="BK170" s="140">
        <f>ROUND(I170*H170,2)</f>
        <v>0</v>
      </c>
      <c r="BL170" s="13" t="s">
        <v>151</v>
      </c>
      <c r="BM170" s="139" t="s">
        <v>338</v>
      </c>
    </row>
    <row r="171" spans="2:65" s="1" customFormat="1" ht="6.95" customHeight="1">
      <c r="B171" s="37"/>
      <c r="C171" s="38"/>
      <c r="D171" s="38"/>
      <c r="E171" s="38"/>
      <c r="F171" s="38"/>
      <c r="G171" s="38"/>
      <c r="H171" s="38"/>
      <c r="I171" s="38"/>
      <c r="J171" s="38"/>
      <c r="K171" s="38"/>
      <c r="L171" s="25"/>
    </row>
  </sheetData>
  <autoFilter ref="C120:K17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9"/>
  <sheetViews>
    <sheetView showGridLines="0" topLeftCell="A104" workbookViewId="0">
      <selection activeCell="I125" sqref="I12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87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1:46" ht="24.95" customHeight="1">
      <c r="B4" s="16"/>
      <c r="D4" s="17" t="s">
        <v>118</v>
      </c>
      <c r="L4" s="16"/>
      <c r="M4" s="82" t="s">
        <v>10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2" t="s">
        <v>14</v>
      </c>
      <c r="L6" s="16"/>
    </row>
    <row r="7" spans="1:46" ht="16.5" customHeight="1">
      <c r="B7" s="16"/>
      <c r="E7" s="193" t="str">
        <f>'Rekapitulace stavby'!K6</f>
        <v>Hradec Králové ON - oprava (střešního pláště, ZTI, výplně otvorů)</v>
      </c>
      <c r="F7" s="194"/>
      <c r="G7" s="194"/>
      <c r="H7" s="194"/>
      <c r="L7" s="16"/>
    </row>
    <row r="8" spans="1:46" s="1" customFormat="1" ht="12" customHeight="1">
      <c r="B8" s="25"/>
      <c r="D8" s="22" t="s">
        <v>119</v>
      </c>
      <c r="L8" s="25"/>
    </row>
    <row r="9" spans="1:46" s="1" customFormat="1" ht="36.950000000000003" customHeight="1">
      <c r="B9" s="25"/>
      <c r="E9" s="175" t="s">
        <v>515</v>
      </c>
      <c r="F9" s="192"/>
      <c r="G9" s="192"/>
      <c r="H9" s="192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1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5">
        <f>'Rekapitulace stavby'!AN8</f>
        <v>43913</v>
      </c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20</v>
      </c>
      <c r="I14" s="22" t="s">
        <v>21</v>
      </c>
      <c r="J14" s="20" t="str">
        <f>IF('Rekapitulace stavby'!AN10="","",'Rekapitulace stavby'!AN10)</f>
        <v/>
      </c>
      <c r="L14" s="25"/>
    </row>
    <row r="15" spans="1:46" s="1" customFormat="1" ht="18" customHeight="1">
      <c r="B15" s="25"/>
      <c r="E15" s="20" t="str">
        <f>IF('Rekapitulace stavby'!E11="","",'Rekapitulace stavby'!E11)</f>
        <v xml:space="preserve"> </v>
      </c>
      <c r="I15" s="22" t="s">
        <v>22</v>
      </c>
      <c r="J15" s="20" t="str">
        <f>IF('Rekapitulace stavby'!AN11="","",'Rekapitulace stavby'!AN11)</f>
        <v/>
      </c>
      <c r="L15" s="25"/>
    </row>
    <row r="16" spans="1:46" s="1" customFormat="1" ht="6.95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'Rekapitulace stavby'!AN13</f>
        <v/>
      </c>
      <c r="L17" s="25"/>
    </row>
    <row r="18" spans="2:12" s="1" customFormat="1" ht="18" customHeight="1">
      <c r="B18" s="25"/>
      <c r="E18" s="188" t="str">
        <f>'Rekapitulace stavby'!E14</f>
        <v xml:space="preserve"> </v>
      </c>
      <c r="F18" s="188"/>
      <c r="G18" s="188"/>
      <c r="H18" s="188"/>
      <c r="I18" s="22" t="s">
        <v>22</v>
      </c>
      <c r="J18" s="2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22</v>
      </c>
      <c r="J21" s="20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21</v>
      </c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 t="str">
        <f>IF('Rekapitulace stavby'!E20="","",'Rekapitulace stavby'!E20)</f>
        <v xml:space="preserve"> </v>
      </c>
      <c r="I24" s="22" t="s">
        <v>22</v>
      </c>
      <c r="J24" s="20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3"/>
      <c r="E27" s="183" t="s">
        <v>1</v>
      </c>
      <c r="F27" s="183"/>
      <c r="G27" s="183"/>
      <c r="H27" s="183"/>
      <c r="L27" s="83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4" t="s">
        <v>28</v>
      </c>
      <c r="J30" s="59">
        <f>ROUND(J118,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85" t="s">
        <v>32</v>
      </c>
      <c r="E33" s="22" t="s">
        <v>33</v>
      </c>
      <c r="F33" s="86">
        <f>ROUND((SUM(BE118:BE148)),  2)</f>
        <v>0</v>
      </c>
      <c r="I33" s="87">
        <v>0.21</v>
      </c>
      <c r="J33" s="86">
        <f>ROUND(((SUM(BE118:BE148))*I33),  2)</f>
        <v>0</v>
      </c>
      <c r="L33" s="25"/>
    </row>
    <row r="34" spans="2:12" s="1" customFormat="1" ht="14.45" customHeight="1">
      <c r="B34" s="25"/>
      <c r="E34" s="22" t="s">
        <v>34</v>
      </c>
      <c r="F34" s="86">
        <f>ROUND((SUM(BF118:BF148)),  2)</f>
        <v>0</v>
      </c>
      <c r="I34" s="87">
        <v>0.15</v>
      </c>
      <c r="J34" s="86">
        <f>ROUND(((SUM(BF118:BF148))*I34),  2)</f>
        <v>0</v>
      </c>
      <c r="L34" s="25"/>
    </row>
    <row r="35" spans="2:12" s="1" customFormat="1" ht="14.45" hidden="1" customHeight="1">
      <c r="B35" s="25"/>
      <c r="E35" s="22" t="s">
        <v>35</v>
      </c>
      <c r="F35" s="86">
        <f>ROUND((SUM(BG118:BG148)),  2)</f>
        <v>0</v>
      </c>
      <c r="I35" s="87">
        <v>0.21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86">
        <f>ROUND((SUM(BH118:BH148)),  2)</f>
        <v>0</v>
      </c>
      <c r="I36" s="87">
        <v>0.15</v>
      </c>
      <c r="J36" s="86">
        <f>0</f>
        <v>0</v>
      </c>
      <c r="L36" s="25"/>
    </row>
    <row r="37" spans="2:12" s="1" customFormat="1" ht="14.45" hidden="1" customHeight="1">
      <c r="B37" s="25"/>
      <c r="E37" s="22" t="s">
        <v>37</v>
      </c>
      <c r="F37" s="86">
        <f>ROUND((SUM(BI118:BI148)),  2)</f>
        <v>0</v>
      </c>
      <c r="I37" s="87">
        <v>0</v>
      </c>
      <c r="J37" s="86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38</v>
      </c>
      <c r="E39" s="50"/>
      <c r="F39" s="50"/>
      <c r="G39" s="90" t="s">
        <v>39</v>
      </c>
      <c r="H39" s="91" t="s">
        <v>40</v>
      </c>
      <c r="I39" s="50"/>
      <c r="J39" s="92">
        <f>SUM(J30:J37)</f>
        <v>0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41</v>
      </c>
      <c r="E50" s="35"/>
      <c r="F50" s="35"/>
      <c r="G50" s="34" t="s">
        <v>42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43</v>
      </c>
      <c r="E61" s="27"/>
      <c r="F61" s="94" t="s">
        <v>44</v>
      </c>
      <c r="G61" s="36" t="s">
        <v>43</v>
      </c>
      <c r="H61" s="27"/>
      <c r="I61" s="27"/>
      <c r="J61" s="95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45</v>
      </c>
      <c r="E65" s="35"/>
      <c r="F65" s="35"/>
      <c r="G65" s="34" t="s">
        <v>46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43</v>
      </c>
      <c r="E76" s="27"/>
      <c r="F76" s="94" t="s">
        <v>44</v>
      </c>
      <c r="G76" s="36" t="s">
        <v>43</v>
      </c>
      <c r="H76" s="27"/>
      <c r="I76" s="27"/>
      <c r="J76" s="95" t="s">
        <v>44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121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93" t="str">
        <f>E7</f>
        <v>Hradec Králové ON - oprava (střešního pláště, ZTI, výplně otvorů)</v>
      </c>
      <c r="F85" s="194"/>
      <c r="G85" s="194"/>
      <c r="H85" s="194"/>
      <c r="L85" s="25"/>
    </row>
    <row r="86" spans="2:47" s="1" customFormat="1" ht="12" customHeight="1">
      <c r="B86" s="25"/>
      <c r="C86" s="22" t="s">
        <v>119</v>
      </c>
      <c r="L86" s="25"/>
    </row>
    <row r="87" spans="2:47" s="1" customFormat="1" ht="16.5" customHeight="1">
      <c r="B87" s="25"/>
      <c r="E87" s="175" t="str">
        <f>E9</f>
        <v>04 - Restaurátorské práce</v>
      </c>
      <c r="F87" s="192"/>
      <c r="G87" s="192"/>
      <c r="H87" s="192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 </v>
      </c>
      <c r="I89" s="22" t="s">
        <v>19</v>
      </c>
      <c r="J89" s="45">
        <f>IF(J12="","",J12)</f>
        <v>43913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122</v>
      </c>
      <c r="D94" s="88"/>
      <c r="E94" s="88"/>
      <c r="F94" s="88"/>
      <c r="G94" s="88"/>
      <c r="H94" s="88"/>
      <c r="I94" s="88"/>
      <c r="J94" s="97" t="s">
        <v>123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124</v>
      </c>
      <c r="J96" s="59">
        <f>J118</f>
        <v>0</v>
      </c>
      <c r="L96" s="25"/>
      <c r="AU96" s="13" t="s">
        <v>125</v>
      </c>
    </row>
    <row r="97" spans="2:12" s="8" customFormat="1" ht="24.95" customHeight="1">
      <c r="B97" s="99"/>
      <c r="D97" s="100" t="s">
        <v>516</v>
      </c>
      <c r="E97" s="101"/>
      <c r="F97" s="101"/>
      <c r="G97" s="101"/>
      <c r="H97" s="101"/>
      <c r="I97" s="101"/>
      <c r="J97" s="102">
        <f>J119</f>
        <v>0</v>
      </c>
      <c r="L97" s="99"/>
    </row>
    <row r="98" spans="2:12" s="8" customFormat="1" ht="24.95" customHeight="1">
      <c r="B98" s="99"/>
      <c r="D98" s="100" t="s">
        <v>517</v>
      </c>
      <c r="E98" s="101"/>
      <c r="F98" s="101"/>
      <c r="G98" s="101"/>
      <c r="H98" s="101"/>
      <c r="I98" s="101"/>
      <c r="J98" s="102">
        <f>J139</f>
        <v>0</v>
      </c>
      <c r="L98" s="99"/>
    </row>
    <row r="99" spans="2:12" s="1" customFormat="1" ht="21.75" customHeight="1">
      <c r="B99" s="25"/>
      <c r="L99" s="25"/>
    </row>
    <row r="100" spans="2:12" s="1" customFormat="1" ht="6.95" customHeight="1"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25"/>
    </row>
    <row r="104" spans="2:12" s="1" customFormat="1" ht="6.95" customHeight="1"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25"/>
    </row>
    <row r="105" spans="2:12" s="1" customFormat="1" ht="24.95" customHeight="1">
      <c r="B105" s="25"/>
      <c r="C105" s="17" t="s">
        <v>128</v>
      </c>
      <c r="L105" s="25"/>
    </row>
    <row r="106" spans="2:12" s="1" customFormat="1" ht="6.95" customHeight="1">
      <c r="B106" s="25"/>
      <c r="L106" s="25"/>
    </row>
    <row r="107" spans="2:12" s="1" customFormat="1" ht="12" customHeight="1">
      <c r="B107" s="25"/>
      <c r="C107" s="22" t="s">
        <v>14</v>
      </c>
      <c r="L107" s="25"/>
    </row>
    <row r="108" spans="2:12" s="1" customFormat="1" ht="16.5" customHeight="1">
      <c r="B108" s="25"/>
      <c r="E108" s="193" t="str">
        <f>E7</f>
        <v>Hradec Králové ON - oprava (střešního pláště, ZTI, výplně otvorů)</v>
      </c>
      <c r="F108" s="194"/>
      <c r="G108" s="194"/>
      <c r="H108" s="194"/>
      <c r="L108" s="25"/>
    </row>
    <row r="109" spans="2:12" s="1" customFormat="1" ht="12" customHeight="1">
      <c r="B109" s="25"/>
      <c r="C109" s="22" t="s">
        <v>119</v>
      </c>
      <c r="L109" s="25"/>
    </row>
    <row r="110" spans="2:12" s="1" customFormat="1" ht="16.5" customHeight="1">
      <c r="B110" s="25"/>
      <c r="E110" s="175" t="str">
        <f>E9</f>
        <v>04 - Restaurátorské práce</v>
      </c>
      <c r="F110" s="192"/>
      <c r="G110" s="192"/>
      <c r="H110" s="192"/>
      <c r="L110" s="25"/>
    </row>
    <row r="111" spans="2:12" s="1" customFormat="1" ht="6.95" customHeight="1">
      <c r="B111" s="25"/>
      <c r="L111" s="25"/>
    </row>
    <row r="112" spans="2:12" s="1" customFormat="1" ht="12" customHeight="1">
      <c r="B112" s="25"/>
      <c r="C112" s="22" t="s">
        <v>17</v>
      </c>
      <c r="F112" s="20" t="str">
        <f>F12</f>
        <v xml:space="preserve"> </v>
      </c>
      <c r="I112" s="22" t="s">
        <v>19</v>
      </c>
      <c r="J112" s="45">
        <f>IF(J12="","",J12)</f>
        <v>43913</v>
      </c>
      <c r="L112" s="25"/>
    </row>
    <row r="113" spans="2:65" s="1" customFormat="1" ht="6.95" customHeight="1">
      <c r="B113" s="25"/>
      <c r="L113" s="25"/>
    </row>
    <row r="114" spans="2:65" s="1" customFormat="1" ht="15.2" customHeight="1">
      <c r="B114" s="25"/>
      <c r="C114" s="22" t="s">
        <v>20</v>
      </c>
      <c r="F114" s="20" t="str">
        <f>E15</f>
        <v xml:space="preserve"> </v>
      </c>
      <c r="I114" s="22" t="s">
        <v>24</v>
      </c>
      <c r="J114" s="23" t="str">
        <f>E21</f>
        <v xml:space="preserve"> </v>
      </c>
      <c r="L114" s="25"/>
    </row>
    <row r="115" spans="2:65" s="1" customFormat="1" ht="15.2" customHeight="1">
      <c r="B115" s="25"/>
      <c r="C115" s="22" t="s">
        <v>23</v>
      </c>
      <c r="F115" s="20" t="str">
        <f>IF(E18="","",E18)</f>
        <v xml:space="preserve"> </v>
      </c>
      <c r="I115" s="22" t="s">
        <v>26</v>
      </c>
      <c r="J115" s="23" t="str">
        <f>E24</f>
        <v xml:space="preserve"> </v>
      </c>
      <c r="L115" s="25"/>
    </row>
    <row r="116" spans="2:65" s="1" customFormat="1" ht="10.35" customHeight="1">
      <c r="B116" s="25"/>
      <c r="L116" s="25"/>
    </row>
    <row r="117" spans="2:65" s="10" customFormat="1" ht="29.25" customHeight="1">
      <c r="B117" s="107"/>
      <c r="C117" s="108" t="s">
        <v>129</v>
      </c>
      <c r="D117" s="109" t="s">
        <v>53</v>
      </c>
      <c r="E117" s="109" t="s">
        <v>49</v>
      </c>
      <c r="F117" s="109" t="s">
        <v>50</v>
      </c>
      <c r="G117" s="109" t="s">
        <v>130</v>
      </c>
      <c r="H117" s="109" t="s">
        <v>131</v>
      </c>
      <c r="I117" s="109" t="s">
        <v>132</v>
      </c>
      <c r="J117" s="110" t="s">
        <v>123</v>
      </c>
      <c r="K117" s="111" t="s">
        <v>133</v>
      </c>
      <c r="L117" s="107"/>
      <c r="M117" s="52" t="s">
        <v>1</v>
      </c>
      <c r="N117" s="53" t="s">
        <v>32</v>
      </c>
      <c r="O117" s="53" t="s">
        <v>134</v>
      </c>
      <c r="P117" s="53" t="s">
        <v>135</v>
      </c>
      <c r="Q117" s="53" t="s">
        <v>136</v>
      </c>
      <c r="R117" s="53" t="s">
        <v>137</v>
      </c>
      <c r="S117" s="53" t="s">
        <v>138</v>
      </c>
      <c r="T117" s="54" t="s">
        <v>139</v>
      </c>
    </row>
    <row r="118" spans="2:65" s="1" customFormat="1" ht="22.9" customHeight="1">
      <c r="B118" s="25"/>
      <c r="C118" s="57" t="s">
        <v>140</v>
      </c>
      <c r="J118" s="112">
        <f>BK118</f>
        <v>0</v>
      </c>
      <c r="L118" s="25"/>
      <c r="M118" s="55"/>
      <c r="N118" s="46"/>
      <c r="O118" s="46"/>
      <c r="P118" s="113">
        <f>P119+P139</f>
        <v>0</v>
      </c>
      <c r="Q118" s="46"/>
      <c r="R118" s="113">
        <f>R119+R139</f>
        <v>0</v>
      </c>
      <c r="S118" s="46"/>
      <c r="T118" s="114">
        <f>T119+T139</f>
        <v>0</v>
      </c>
      <c r="AT118" s="13" t="s">
        <v>67</v>
      </c>
      <c r="AU118" s="13" t="s">
        <v>125</v>
      </c>
      <c r="BK118" s="115">
        <f>BK119+BK139</f>
        <v>0</v>
      </c>
    </row>
    <row r="119" spans="2:65" s="11" customFormat="1" ht="25.9" customHeight="1">
      <c r="B119" s="116"/>
      <c r="D119" s="117" t="s">
        <v>67</v>
      </c>
      <c r="E119" s="118" t="s">
        <v>13</v>
      </c>
      <c r="F119" s="118" t="s">
        <v>518</v>
      </c>
      <c r="J119" s="119">
        <f>BK119</f>
        <v>0</v>
      </c>
      <c r="L119" s="116"/>
      <c r="M119" s="120"/>
      <c r="N119" s="121"/>
      <c r="O119" s="121"/>
      <c r="P119" s="122">
        <f>SUM(P120:P138)</f>
        <v>0</v>
      </c>
      <c r="Q119" s="121"/>
      <c r="R119" s="122">
        <f>SUM(R120:R138)</f>
        <v>0</v>
      </c>
      <c r="S119" s="121"/>
      <c r="T119" s="123">
        <f>SUM(T120:T138)</f>
        <v>0</v>
      </c>
      <c r="AR119" s="117" t="s">
        <v>76</v>
      </c>
      <c r="AT119" s="124" t="s">
        <v>67</v>
      </c>
      <c r="AU119" s="124" t="s">
        <v>68</v>
      </c>
      <c r="AY119" s="117" t="s">
        <v>143</v>
      </c>
      <c r="BK119" s="125">
        <f>SUM(BK120:BK138)</f>
        <v>0</v>
      </c>
    </row>
    <row r="120" spans="2:65" s="1" customFormat="1" ht="16.5" customHeight="1">
      <c r="B120" s="128"/>
      <c r="C120" s="129" t="s">
        <v>76</v>
      </c>
      <c r="D120" s="129" t="s">
        <v>146</v>
      </c>
      <c r="E120" s="130" t="s">
        <v>519</v>
      </c>
      <c r="F120" s="131" t="s">
        <v>520</v>
      </c>
      <c r="G120" s="132" t="s">
        <v>521</v>
      </c>
      <c r="H120" s="133">
        <v>1</v>
      </c>
      <c r="I120" s="134">
        <v>0</v>
      </c>
      <c r="J120" s="134">
        <f>ROUND(I120*H120,2)</f>
        <v>0</v>
      </c>
      <c r="K120" s="131" t="s">
        <v>1</v>
      </c>
      <c r="L120" s="25"/>
      <c r="M120" s="135" t="s">
        <v>1</v>
      </c>
      <c r="N120" s="136" t="s">
        <v>33</v>
      </c>
      <c r="O120" s="137">
        <v>0</v>
      </c>
      <c r="P120" s="137">
        <f>O120*H120</f>
        <v>0</v>
      </c>
      <c r="Q120" s="137">
        <v>0</v>
      </c>
      <c r="R120" s="137">
        <f>Q120*H120</f>
        <v>0</v>
      </c>
      <c r="S120" s="137">
        <v>0</v>
      </c>
      <c r="T120" s="138">
        <f>S120*H120</f>
        <v>0</v>
      </c>
      <c r="AR120" s="139" t="s">
        <v>151</v>
      </c>
      <c r="AT120" s="139" t="s">
        <v>146</v>
      </c>
      <c r="AU120" s="139" t="s">
        <v>76</v>
      </c>
      <c r="AY120" s="13" t="s">
        <v>143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3" t="s">
        <v>76</v>
      </c>
      <c r="BK120" s="140">
        <f>ROUND(I120*H120,2)</f>
        <v>0</v>
      </c>
      <c r="BL120" s="13" t="s">
        <v>151</v>
      </c>
      <c r="BM120" s="139" t="s">
        <v>78</v>
      </c>
    </row>
    <row r="121" spans="2:65" s="1" customFormat="1" ht="19.5">
      <c r="B121" s="25"/>
      <c r="D121" s="154" t="s">
        <v>522</v>
      </c>
      <c r="F121" s="155" t="s">
        <v>523</v>
      </c>
      <c r="L121" s="25"/>
      <c r="M121" s="156"/>
      <c r="N121" s="48"/>
      <c r="O121" s="48"/>
      <c r="P121" s="48"/>
      <c r="Q121" s="48"/>
      <c r="R121" s="48"/>
      <c r="S121" s="48"/>
      <c r="T121" s="49"/>
      <c r="AT121" s="13" t="s">
        <v>522</v>
      </c>
      <c r="AU121" s="13" t="s">
        <v>76</v>
      </c>
    </row>
    <row r="122" spans="2:65" s="1" customFormat="1" ht="16.5" customHeight="1">
      <c r="B122" s="128"/>
      <c r="C122" s="129" t="s">
        <v>78</v>
      </c>
      <c r="D122" s="129" t="s">
        <v>146</v>
      </c>
      <c r="E122" s="130" t="s">
        <v>524</v>
      </c>
      <c r="F122" s="131" t="s">
        <v>525</v>
      </c>
      <c r="G122" s="132" t="s">
        <v>521</v>
      </c>
      <c r="H122" s="133">
        <v>1</v>
      </c>
      <c r="I122" s="134">
        <v>0</v>
      </c>
      <c r="J122" s="134">
        <f>ROUND(I122*H122,2)</f>
        <v>0</v>
      </c>
      <c r="K122" s="131" t="s">
        <v>1</v>
      </c>
      <c r="L122" s="25"/>
      <c r="M122" s="135" t="s">
        <v>1</v>
      </c>
      <c r="N122" s="136" t="s">
        <v>33</v>
      </c>
      <c r="O122" s="137">
        <v>0</v>
      </c>
      <c r="P122" s="137">
        <f>O122*H122</f>
        <v>0</v>
      </c>
      <c r="Q122" s="137">
        <v>0</v>
      </c>
      <c r="R122" s="137">
        <f>Q122*H122</f>
        <v>0</v>
      </c>
      <c r="S122" s="137">
        <v>0</v>
      </c>
      <c r="T122" s="138">
        <f>S122*H122</f>
        <v>0</v>
      </c>
      <c r="AR122" s="139" t="s">
        <v>151</v>
      </c>
      <c r="AT122" s="139" t="s">
        <v>146</v>
      </c>
      <c r="AU122" s="139" t="s">
        <v>76</v>
      </c>
      <c r="AY122" s="13" t="s">
        <v>143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3" t="s">
        <v>76</v>
      </c>
      <c r="BK122" s="140">
        <f>ROUND(I122*H122,2)</f>
        <v>0</v>
      </c>
      <c r="BL122" s="13" t="s">
        <v>151</v>
      </c>
      <c r="BM122" s="139" t="s">
        <v>151</v>
      </c>
    </row>
    <row r="123" spans="2:65" s="1" customFormat="1" ht="16.5" customHeight="1">
      <c r="B123" s="128"/>
      <c r="C123" s="129" t="s">
        <v>152</v>
      </c>
      <c r="D123" s="129" t="s">
        <v>146</v>
      </c>
      <c r="E123" s="130" t="s">
        <v>526</v>
      </c>
      <c r="F123" s="131" t="s">
        <v>711</v>
      </c>
      <c r="G123" s="132" t="s">
        <v>521</v>
      </c>
      <c r="H123" s="133">
        <v>1</v>
      </c>
      <c r="I123" s="134">
        <v>0</v>
      </c>
      <c r="J123" s="134">
        <f>ROUND(I123*H123,2)</f>
        <v>0</v>
      </c>
      <c r="K123" s="131" t="s">
        <v>1</v>
      </c>
      <c r="L123" s="25"/>
      <c r="M123" s="135" t="s">
        <v>1</v>
      </c>
      <c r="N123" s="136" t="s">
        <v>33</v>
      </c>
      <c r="O123" s="137">
        <v>0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151</v>
      </c>
      <c r="AT123" s="139" t="s">
        <v>146</v>
      </c>
      <c r="AU123" s="139" t="s">
        <v>76</v>
      </c>
      <c r="AY123" s="13" t="s">
        <v>143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3" t="s">
        <v>76</v>
      </c>
      <c r="BK123" s="140">
        <f>ROUND(I123*H123,2)</f>
        <v>0</v>
      </c>
      <c r="BL123" s="13" t="s">
        <v>151</v>
      </c>
      <c r="BM123" s="139" t="s">
        <v>154</v>
      </c>
    </row>
    <row r="124" spans="2:65" s="1" customFormat="1" ht="19.5">
      <c r="B124" s="25"/>
      <c r="D124" s="154" t="s">
        <v>522</v>
      </c>
      <c r="F124" s="155" t="s">
        <v>527</v>
      </c>
      <c r="L124" s="25"/>
      <c r="M124" s="156"/>
      <c r="N124" s="48"/>
      <c r="O124" s="48"/>
      <c r="P124" s="48"/>
      <c r="Q124" s="48"/>
      <c r="R124" s="48"/>
      <c r="S124" s="48"/>
      <c r="T124" s="49"/>
      <c r="AT124" s="13" t="s">
        <v>522</v>
      </c>
      <c r="AU124" s="13" t="s">
        <v>76</v>
      </c>
    </row>
    <row r="125" spans="2:65" s="1" customFormat="1" ht="24" customHeight="1">
      <c r="B125" s="128"/>
      <c r="C125" s="129" t="s">
        <v>151</v>
      </c>
      <c r="D125" s="129" t="s">
        <v>146</v>
      </c>
      <c r="E125" s="130" t="s">
        <v>528</v>
      </c>
      <c r="F125" s="131" t="s">
        <v>712</v>
      </c>
      <c r="G125" s="132" t="s">
        <v>521</v>
      </c>
      <c r="H125" s="133">
        <v>1</v>
      </c>
      <c r="I125" s="134">
        <v>0</v>
      </c>
      <c r="J125" s="134">
        <f>ROUND(I125*H125,2)</f>
        <v>0</v>
      </c>
      <c r="K125" s="131" t="s">
        <v>1</v>
      </c>
      <c r="L125" s="25"/>
      <c r="M125" s="135" t="s">
        <v>1</v>
      </c>
      <c r="N125" s="136" t="s">
        <v>33</v>
      </c>
      <c r="O125" s="137">
        <v>0</v>
      </c>
      <c r="P125" s="137">
        <f>O125*H125</f>
        <v>0</v>
      </c>
      <c r="Q125" s="137">
        <v>0</v>
      </c>
      <c r="R125" s="137">
        <f>Q125*H125</f>
        <v>0</v>
      </c>
      <c r="S125" s="137">
        <v>0</v>
      </c>
      <c r="T125" s="138">
        <f>S125*H125</f>
        <v>0</v>
      </c>
      <c r="AR125" s="139" t="s">
        <v>151</v>
      </c>
      <c r="AT125" s="139" t="s">
        <v>146</v>
      </c>
      <c r="AU125" s="139" t="s">
        <v>76</v>
      </c>
      <c r="AY125" s="13" t="s">
        <v>143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3" t="s">
        <v>76</v>
      </c>
      <c r="BK125" s="140">
        <f>ROUND(I125*H125,2)</f>
        <v>0</v>
      </c>
      <c r="BL125" s="13" t="s">
        <v>151</v>
      </c>
      <c r="BM125" s="139" t="s">
        <v>156</v>
      </c>
    </row>
    <row r="126" spans="2:65" s="1" customFormat="1" ht="19.5">
      <c r="B126" s="25"/>
      <c r="D126" s="154" t="s">
        <v>522</v>
      </c>
      <c r="F126" s="155" t="s">
        <v>529</v>
      </c>
      <c r="L126" s="25"/>
      <c r="M126" s="156"/>
      <c r="N126" s="48"/>
      <c r="O126" s="48"/>
      <c r="P126" s="48"/>
      <c r="Q126" s="48"/>
      <c r="R126" s="48"/>
      <c r="S126" s="48"/>
      <c r="T126" s="49"/>
      <c r="AT126" s="13" t="s">
        <v>522</v>
      </c>
      <c r="AU126" s="13" t="s">
        <v>76</v>
      </c>
    </row>
    <row r="127" spans="2:65" s="1" customFormat="1" ht="16.5" customHeight="1">
      <c r="B127" s="128"/>
      <c r="C127" s="129" t="s">
        <v>157</v>
      </c>
      <c r="D127" s="129" t="s">
        <v>146</v>
      </c>
      <c r="E127" s="130" t="s">
        <v>530</v>
      </c>
      <c r="F127" s="131" t="s">
        <v>713</v>
      </c>
      <c r="G127" s="132" t="s">
        <v>521</v>
      </c>
      <c r="H127" s="133">
        <v>1</v>
      </c>
      <c r="I127" s="134">
        <v>0</v>
      </c>
      <c r="J127" s="134">
        <f>ROUND(I127*H127,2)</f>
        <v>0</v>
      </c>
      <c r="K127" s="131" t="s">
        <v>1</v>
      </c>
      <c r="L127" s="25"/>
      <c r="M127" s="135" t="s">
        <v>1</v>
      </c>
      <c r="N127" s="136" t="s">
        <v>33</v>
      </c>
      <c r="O127" s="137">
        <v>0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151</v>
      </c>
      <c r="AT127" s="139" t="s">
        <v>146</v>
      </c>
      <c r="AU127" s="139" t="s">
        <v>76</v>
      </c>
      <c r="AY127" s="13" t="s">
        <v>143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3" t="s">
        <v>76</v>
      </c>
      <c r="BK127" s="140">
        <f>ROUND(I127*H127,2)</f>
        <v>0</v>
      </c>
      <c r="BL127" s="13" t="s">
        <v>151</v>
      </c>
      <c r="BM127" s="139" t="s">
        <v>103</v>
      </c>
    </row>
    <row r="128" spans="2:65" s="1" customFormat="1" ht="19.5">
      <c r="B128" s="25"/>
      <c r="D128" s="154" t="s">
        <v>522</v>
      </c>
      <c r="F128" s="155" t="s">
        <v>529</v>
      </c>
      <c r="L128" s="25"/>
      <c r="M128" s="156"/>
      <c r="N128" s="48"/>
      <c r="O128" s="48"/>
      <c r="P128" s="48"/>
      <c r="Q128" s="48"/>
      <c r="R128" s="48"/>
      <c r="S128" s="48"/>
      <c r="T128" s="49"/>
      <c r="AT128" s="13" t="s">
        <v>522</v>
      </c>
      <c r="AU128" s="13" t="s">
        <v>76</v>
      </c>
    </row>
    <row r="129" spans="2:65" s="1" customFormat="1" ht="16.5" customHeight="1">
      <c r="B129" s="128"/>
      <c r="C129" s="129" t="s">
        <v>154</v>
      </c>
      <c r="D129" s="129" t="s">
        <v>146</v>
      </c>
      <c r="E129" s="130" t="s">
        <v>531</v>
      </c>
      <c r="F129" s="131" t="s">
        <v>714</v>
      </c>
      <c r="G129" s="132" t="s">
        <v>521</v>
      </c>
      <c r="H129" s="133">
        <v>1</v>
      </c>
      <c r="I129" s="134">
        <v>0</v>
      </c>
      <c r="J129" s="134">
        <f>ROUND(I129*H129,2)</f>
        <v>0</v>
      </c>
      <c r="K129" s="131" t="s">
        <v>1</v>
      </c>
      <c r="L129" s="25"/>
      <c r="M129" s="135" t="s">
        <v>1</v>
      </c>
      <c r="N129" s="136" t="s">
        <v>33</v>
      </c>
      <c r="O129" s="137">
        <v>0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151</v>
      </c>
      <c r="AT129" s="139" t="s">
        <v>146</v>
      </c>
      <c r="AU129" s="139" t="s">
        <v>76</v>
      </c>
      <c r="AY129" s="13" t="s">
        <v>143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3" t="s">
        <v>76</v>
      </c>
      <c r="BK129" s="140">
        <f>ROUND(I129*H129,2)</f>
        <v>0</v>
      </c>
      <c r="BL129" s="13" t="s">
        <v>151</v>
      </c>
      <c r="BM129" s="139" t="s">
        <v>109</v>
      </c>
    </row>
    <row r="130" spans="2:65" s="1" customFormat="1" ht="24" customHeight="1">
      <c r="B130" s="128"/>
      <c r="C130" s="129" t="s">
        <v>160</v>
      </c>
      <c r="D130" s="129" t="s">
        <v>146</v>
      </c>
      <c r="E130" s="130" t="s">
        <v>532</v>
      </c>
      <c r="F130" s="131" t="s">
        <v>715</v>
      </c>
      <c r="G130" s="132" t="s">
        <v>521</v>
      </c>
      <c r="H130" s="133">
        <v>1</v>
      </c>
      <c r="I130" s="134">
        <v>0</v>
      </c>
      <c r="J130" s="134">
        <f>ROUND(I130*H130,2)</f>
        <v>0</v>
      </c>
      <c r="K130" s="131" t="s">
        <v>1</v>
      </c>
      <c r="L130" s="25"/>
      <c r="M130" s="135" t="s">
        <v>1</v>
      </c>
      <c r="N130" s="136" t="s">
        <v>33</v>
      </c>
      <c r="O130" s="137">
        <v>0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AR130" s="139" t="s">
        <v>151</v>
      </c>
      <c r="AT130" s="139" t="s">
        <v>146</v>
      </c>
      <c r="AU130" s="139" t="s">
        <v>76</v>
      </c>
      <c r="AY130" s="13" t="s">
        <v>143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3" t="s">
        <v>76</v>
      </c>
      <c r="BK130" s="140">
        <f>ROUND(I130*H130,2)</f>
        <v>0</v>
      </c>
      <c r="BL130" s="13" t="s">
        <v>151</v>
      </c>
      <c r="BM130" s="139" t="s">
        <v>115</v>
      </c>
    </row>
    <row r="131" spans="2:65" s="1" customFormat="1" ht="19.5">
      <c r="B131" s="25"/>
      <c r="D131" s="154" t="s">
        <v>522</v>
      </c>
      <c r="F131" s="155" t="s">
        <v>529</v>
      </c>
      <c r="L131" s="25"/>
      <c r="M131" s="156"/>
      <c r="N131" s="48"/>
      <c r="O131" s="48"/>
      <c r="P131" s="48"/>
      <c r="Q131" s="48"/>
      <c r="R131" s="48"/>
      <c r="S131" s="48"/>
      <c r="T131" s="49"/>
      <c r="AT131" s="13" t="s">
        <v>522</v>
      </c>
      <c r="AU131" s="13" t="s">
        <v>76</v>
      </c>
    </row>
    <row r="132" spans="2:65" s="1" customFormat="1" ht="16.5" customHeight="1">
      <c r="B132" s="128"/>
      <c r="C132" s="129" t="s">
        <v>156</v>
      </c>
      <c r="D132" s="129" t="s">
        <v>146</v>
      </c>
      <c r="E132" s="130" t="s">
        <v>533</v>
      </c>
      <c r="F132" s="131" t="s">
        <v>716</v>
      </c>
      <c r="G132" s="132" t="s">
        <v>521</v>
      </c>
      <c r="H132" s="133">
        <v>1</v>
      </c>
      <c r="I132" s="134">
        <v>0</v>
      </c>
      <c r="J132" s="134">
        <f>ROUND(I132*H132,2)</f>
        <v>0</v>
      </c>
      <c r="K132" s="131" t="s">
        <v>1</v>
      </c>
      <c r="L132" s="25"/>
      <c r="M132" s="135" t="s">
        <v>1</v>
      </c>
      <c r="N132" s="136" t="s">
        <v>33</v>
      </c>
      <c r="O132" s="137">
        <v>0</v>
      </c>
      <c r="P132" s="137">
        <f>O132*H132</f>
        <v>0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AR132" s="139" t="s">
        <v>151</v>
      </c>
      <c r="AT132" s="139" t="s">
        <v>146</v>
      </c>
      <c r="AU132" s="139" t="s">
        <v>76</v>
      </c>
      <c r="AY132" s="13" t="s">
        <v>143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3" t="s">
        <v>76</v>
      </c>
      <c r="BK132" s="140">
        <f>ROUND(I132*H132,2)</f>
        <v>0</v>
      </c>
      <c r="BL132" s="13" t="s">
        <v>151</v>
      </c>
      <c r="BM132" s="139" t="s">
        <v>149</v>
      </c>
    </row>
    <row r="133" spans="2:65" s="1" customFormat="1" ht="19.5">
      <c r="B133" s="25"/>
      <c r="D133" s="154" t="s">
        <v>522</v>
      </c>
      <c r="F133" s="155" t="s">
        <v>529</v>
      </c>
      <c r="L133" s="25"/>
      <c r="M133" s="156"/>
      <c r="N133" s="48"/>
      <c r="O133" s="48"/>
      <c r="P133" s="48"/>
      <c r="Q133" s="48"/>
      <c r="R133" s="48"/>
      <c r="S133" s="48"/>
      <c r="T133" s="49"/>
      <c r="AT133" s="13" t="s">
        <v>522</v>
      </c>
      <c r="AU133" s="13" t="s">
        <v>76</v>
      </c>
    </row>
    <row r="134" spans="2:65" s="1" customFormat="1" ht="16.5" customHeight="1">
      <c r="B134" s="128"/>
      <c r="C134" s="129" t="s">
        <v>13</v>
      </c>
      <c r="D134" s="129" t="s">
        <v>146</v>
      </c>
      <c r="E134" s="130" t="s">
        <v>534</v>
      </c>
      <c r="F134" s="131" t="s">
        <v>535</v>
      </c>
      <c r="G134" s="132" t="s">
        <v>521</v>
      </c>
      <c r="H134" s="133">
        <v>1</v>
      </c>
      <c r="I134" s="134">
        <v>0</v>
      </c>
      <c r="J134" s="134">
        <f>ROUND(I134*H134,2)</f>
        <v>0</v>
      </c>
      <c r="K134" s="131" t="s">
        <v>1</v>
      </c>
      <c r="L134" s="25"/>
      <c r="M134" s="135" t="s">
        <v>1</v>
      </c>
      <c r="N134" s="136" t="s">
        <v>33</v>
      </c>
      <c r="O134" s="137">
        <v>0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151</v>
      </c>
      <c r="AT134" s="139" t="s">
        <v>146</v>
      </c>
      <c r="AU134" s="139" t="s">
        <v>76</v>
      </c>
      <c r="AY134" s="13" t="s">
        <v>143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3" t="s">
        <v>76</v>
      </c>
      <c r="BK134" s="140">
        <f>ROUND(I134*H134,2)</f>
        <v>0</v>
      </c>
      <c r="BL134" s="13" t="s">
        <v>151</v>
      </c>
      <c r="BM134" s="139" t="s">
        <v>164</v>
      </c>
    </row>
    <row r="135" spans="2:65" s="1" customFormat="1" ht="16.5" customHeight="1">
      <c r="B135" s="128"/>
      <c r="C135" s="129" t="s">
        <v>103</v>
      </c>
      <c r="D135" s="129" t="s">
        <v>146</v>
      </c>
      <c r="E135" s="130" t="s">
        <v>536</v>
      </c>
      <c r="F135" s="131" t="s">
        <v>537</v>
      </c>
      <c r="G135" s="132" t="s">
        <v>521</v>
      </c>
      <c r="H135" s="133">
        <v>2</v>
      </c>
      <c r="I135" s="134">
        <v>0</v>
      </c>
      <c r="J135" s="134">
        <f>ROUND(I135*H135,2)</f>
        <v>0</v>
      </c>
      <c r="K135" s="131" t="s">
        <v>1</v>
      </c>
      <c r="L135" s="25"/>
      <c r="M135" s="135" t="s">
        <v>1</v>
      </c>
      <c r="N135" s="136" t="s">
        <v>33</v>
      </c>
      <c r="O135" s="137">
        <v>0</v>
      </c>
      <c r="P135" s="137">
        <f>O135*H135</f>
        <v>0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AR135" s="139" t="s">
        <v>151</v>
      </c>
      <c r="AT135" s="139" t="s">
        <v>146</v>
      </c>
      <c r="AU135" s="139" t="s">
        <v>76</v>
      </c>
      <c r="AY135" s="13" t="s">
        <v>143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3" t="s">
        <v>76</v>
      </c>
      <c r="BK135" s="140">
        <f>ROUND(I135*H135,2)</f>
        <v>0</v>
      </c>
      <c r="BL135" s="13" t="s">
        <v>151</v>
      </c>
      <c r="BM135" s="139" t="s">
        <v>166</v>
      </c>
    </row>
    <row r="136" spans="2:65" s="1" customFormat="1" ht="16.5" customHeight="1">
      <c r="B136" s="128"/>
      <c r="C136" s="129" t="s">
        <v>106</v>
      </c>
      <c r="D136" s="129" t="s">
        <v>146</v>
      </c>
      <c r="E136" s="130" t="s">
        <v>538</v>
      </c>
      <c r="F136" s="131" t="s">
        <v>539</v>
      </c>
      <c r="G136" s="132" t="s">
        <v>521</v>
      </c>
      <c r="H136" s="133">
        <v>2</v>
      </c>
      <c r="I136" s="134">
        <v>0</v>
      </c>
      <c r="J136" s="134">
        <f>ROUND(I136*H136,2)</f>
        <v>0</v>
      </c>
      <c r="K136" s="131" t="s">
        <v>1</v>
      </c>
      <c r="L136" s="25"/>
      <c r="M136" s="135" t="s">
        <v>1</v>
      </c>
      <c r="N136" s="136" t="s">
        <v>33</v>
      </c>
      <c r="O136" s="137">
        <v>0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AR136" s="139" t="s">
        <v>151</v>
      </c>
      <c r="AT136" s="139" t="s">
        <v>146</v>
      </c>
      <c r="AU136" s="139" t="s">
        <v>76</v>
      </c>
      <c r="AY136" s="13" t="s">
        <v>143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3" t="s">
        <v>76</v>
      </c>
      <c r="BK136" s="140">
        <f>ROUND(I136*H136,2)</f>
        <v>0</v>
      </c>
      <c r="BL136" s="13" t="s">
        <v>151</v>
      </c>
      <c r="BM136" s="139" t="s">
        <v>168</v>
      </c>
    </row>
    <row r="137" spans="2:65" s="1" customFormat="1" ht="16.5" customHeight="1">
      <c r="B137" s="128"/>
      <c r="C137" s="129" t="s">
        <v>109</v>
      </c>
      <c r="D137" s="129" t="s">
        <v>146</v>
      </c>
      <c r="E137" s="130" t="s">
        <v>540</v>
      </c>
      <c r="F137" s="131" t="s">
        <v>717</v>
      </c>
      <c r="G137" s="132" t="s">
        <v>541</v>
      </c>
      <c r="H137" s="133">
        <v>12</v>
      </c>
      <c r="I137" s="134">
        <v>0</v>
      </c>
      <c r="J137" s="134">
        <f>ROUND(I137*H137,2)</f>
        <v>0</v>
      </c>
      <c r="K137" s="131" t="s">
        <v>1</v>
      </c>
      <c r="L137" s="25"/>
      <c r="M137" s="135" t="s">
        <v>1</v>
      </c>
      <c r="N137" s="136" t="s">
        <v>33</v>
      </c>
      <c r="O137" s="137">
        <v>0</v>
      </c>
      <c r="P137" s="137">
        <f>O137*H137</f>
        <v>0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AR137" s="139" t="s">
        <v>151</v>
      </c>
      <c r="AT137" s="139" t="s">
        <v>146</v>
      </c>
      <c r="AU137" s="139" t="s">
        <v>76</v>
      </c>
      <c r="AY137" s="13" t="s">
        <v>143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3" t="s">
        <v>76</v>
      </c>
      <c r="BK137" s="140">
        <f>ROUND(I137*H137,2)</f>
        <v>0</v>
      </c>
      <c r="BL137" s="13" t="s">
        <v>151</v>
      </c>
      <c r="BM137" s="139" t="s">
        <v>170</v>
      </c>
    </row>
    <row r="138" spans="2:65" s="1" customFormat="1" ht="16.5" customHeight="1">
      <c r="B138" s="128"/>
      <c r="C138" s="129" t="s">
        <v>112</v>
      </c>
      <c r="D138" s="129" t="s">
        <v>146</v>
      </c>
      <c r="E138" s="130" t="s">
        <v>542</v>
      </c>
      <c r="F138" s="131" t="s">
        <v>718</v>
      </c>
      <c r="G138" s="132" t="s">
        <v>541</v>
      </c>
      <c r="H138" s="133">
        <v>12</v>
      </c>
      <c r="I138" s="134">
        <v>0</v>
      </c>
      <c r="J138" s="134">
        <f>ROUND(I138*H138,2)</f>
        <v>0</v>
      </c>
      <c r="K138" s="131" t="s">
        <v>1</v>
      </c>
      <c r="L138" s="25"/>
      <c r="M138" s="135" t="s">
        <v>1</v>
      </c>
      <c r="N138" s="136" t="s">
        <v>33</v>
      </c>
      <c r="O138" s="137">
        <v>0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AR138" s="139" t="s">
        <v>151</v>
      </c>
      <c r="AT138" s="139" t="s">
        <v>146</v>
      </c>
      <c r="AU138" s="139" t="s">
        <v>76</v>
      </c>
      <c r="AY138" s="13" t="s">
        <v>143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3" t="s">
        <v>76</v>
      </c>
      <c r="BK138" s="140">
        <f>ROUND(I138*H138,2)</f>
        <v>0</v>
      </c>
      <c r="BL138" s="13" t="s">
        <v>151</v>
      </c>
      <c r="BM138" s="139" t="s">
        <v>172</v>
      </c>
    </row>
    <row r="139" spans="2:65" s="11" customFormat="1" ht="25.9" customHeight="1">
      <c r="B139" s="116"/>
      <c r="D139" s="117" t="s">
        <v>67</v>
      </c>
      <c r="E139" s="118" t="s">
        <v>543</v>
      </c>
      <c r="F139" s="118" t="s">
        <v>544</v>
      </c>
      <c r="J139" s="119">
        <f>BK139</f>
        <v>0</v>
      </c>
      <c r="L139" s="116"/>
      <c r="M139" s="120"/>
      <c r="N139" s="121"/>
      <c r="O139" s="121"/>
      <c r="P139" s="122">
        <f>SUM(P140:P148)</f>
        <v>0</v>
      </c>
      <c r="Q139" s="121"/>
      <c r="R139" s="122">
        <f>SUM(R140:R148)</f>
        <v>0</v>
      </c>
      <c r="S139" s="121"/>
      <c r="T139" s="123">
        <f>SUM(T140:T148)</f>
        <v>0</v>
      </c>
      <c r="AR139" s="117" t="s">
        <v>78</v>
      </c>
      <c r="AT139" s="124" t="s">
        <v>67</v>
      </c>
      <c r="AU139" s="124" t="s">
        <v>68</v>
      </c>
      <c r="AY139" s="117" t="s">
        <v>143</v>
      </c>
      <c r="BK139" s="125">
        <f>SUM(BK140:BK148)</f>
        <v>0</v>
      </c>
    </row>
    <row r="140" spans="2:65" s="1" customFormat="1" ht="24" customHeight="1">
      <c r="B140" s="128"/>
      <c r="C140" s="129" t="s">
        <v>115</v>
      </c>
      <c r="D140" s="129" t="s">
        <v>146</v>
      </c>
      <c r="E140" s="130" t="s">
        <v>545</v>
      </c>
      <c r="F140" s="131" t="s">
        <v>719</v>
      </c>
      <c r="G140" s="132" t="s">
        <v>521</v>
      </c>
      <c r="H140" s="133">
        <v>1</v>
      </c>
      <c r="I140" s="134">
        <v>0</v>
      </c>
      <c r="J140" s="134">
        <f t="shared" ref="J140:J148" si="0">ROUND(I140*H140,2)</f>
        <v>0</v>
      </c>
      <c r="K140" s="131" t="s">
        <v>1</v>
      </c>
      <c r="L140" s="25"/>
      <c r="M140" s="135" t="s">
        <v>1</v>
      </c>
      <c r="N140" s="136" t="s">
        <v>33</v>
      </c>
      <c r="O140" s="137">
        <v>0</v>
      </c>
      <c r="P140" s="137">
        <f t="shared" ref="P140:P148" si="1">O140*H140</f>
        <v>0</v>
      </c>
      <c r="Q140" s="137">
        <v>0</v>
      </c>
      <c r="R140" s="137">
        <f t="shared" ref="R140:R148" si="2">Q140*H140</f>
        <v>0</v>
      </c>
      <c r="S140" s="137">
        <v>0</v>
      </c>
      <c r="T140" s="138">
        <f t="shared" ref="T140:T148" si="3">S140*H140</f>
        <v>0</v>
      </c>
      <c r="AR140" s="139" t="s">
        <v>149</v>
      </c>
      <c r="AT140" s="139" t="s">
        <v>146</v>
      </c>
      <c r="AU140" s="139" t="s">
        <v>76</v>
      </c>
      <c r="AY140" s="13" t="s">
        <v>143</v>
      </c>
      <c r="BE140" s="140">
        <f t="shared" ref="BE140:BE148" si="4">IF(N140="základní",J140,0)</f>
        <v>0</v>
      </c>
      <c r="BF140" s="140">
        <f t="shared" ref="BF140:BF148" si="5">IF(N140="snížená",J140,0)</f>
        <v>0</v>
      </c>
      <c r="BG140" s="140">
        <f t="shared" ref="BG140:BG148" si="6">IF(N140="zákl. přenesená",J140,0)</f>
        <v>0</v>
      </c>
      <c r="BH140" s="140">
        <f t="shared" ref="BH140:BH148" si="7">IF(N140="sníž. přenesená",J140,0)</f>
        <v>0</v>
      </c>
      <c r="BI140" s="140">
        <f t="shared" ref="BI140:BI148" si="8">IF(N140="nulová",J140,0)</f>
        <v>0</v>
      </c>
      <c r="BJ140" s="13" t="s">
        <v>76</v>
      </c>
      <c r="BK140" s="140">
        <f t="shared" ref="BK140:BK148" si="9">ROUND(I140*H140,2)</f>
        <v>0</v>
      </c>
      <c r="BL140" s="13" t="s">
        <v>149</v>
      </c>
      <c r="BM140" s="139" t="s">
        <v>174</v>
      </c>
    </row>
    <row r="141" spans="2:65" s="1" customFormat="1" ht="24" customHeight="1">
      <c r="B141" s="128"/>
      <c r="C141" s="129" t="s">
        <v>8</v>
      </c>
      <c r="D141" s="129" t="s">
        <v>146</v>
      </c>
      <c r="E141" s="130" t="s">
        <v>546</v>
      </c>
      <c r="F141" s="131" t="s">
        <v>720</v>
      </c>
      <c r="G141" s="132" t="s">
        <v>521</v>
      </c>
      <c r="H141" s="133">
        <v>1</v>
      </c>
      <c r="I141" s="134">
        <v>0</v>
      </c>
      <c r="J141" s="134">
        <f t="shared" si="0"/>
        <v>0</v>
      </c>
      <c r="K141" s="131" t="s">
        <v>1</v>
      </c>
      <c r="L141" s="25"/>
      <c r="M141" s="135" t="s">
        <v>1</v>
      </c>
      <c r="N141" s="136" t="s">
        <v>33</v>
      </c>
      <c r="O141" s="137">
        <v>0</v>
      </c>
      <c r="P141" s="137">
        <f t="shared" si="1"/>
        <v>0</v>
      </c>
      <c r="Q141" s="137">
        <v>0</v>
      </c>
      <c r="R141" s="137">
        <f t="shared" si="2"/>
        <v>0</v>
      </c>
      <c r="S141" s="137">
        <v>0</v>
      </c>
      <c r="T141" s="138">
        <f t="shared" si="3"/>
        <v>0</v>
      </c>
      <c r="AR141" s="139" t="s">
        <v>149</v>
      </c>
      <c r="AT141" s="139" t="s">
        <v>146</v>
      </c>
      <c r="AU141" s="139" t="s">
        <v>76</v>
      </c>
      <c r="AY141" s="13" t="s">
        <v>143</v>
      </c>
      <c r="BE141" s="140">
        <f t="shared" si="4"/>
        <v>0</v>
      </c>
      <c r="BF141" s="140">
        <f t="shared" si="5"/>
        <v>0</v>
      </c>
      <c r="BG141" s="140">
        <f t="shared" si="6"/>
        <v>0</v>
      </c>
      <c r="BH141" s="140">
        <f t="shared" si="7"/>
        <v>0</v>
      </c>
      <c r="BI141" s="140">
        <f t="shared" si="8"/>
        <v>0</v>
      </c>
      <c r="BJ141" s="13" t="s">
        <v>76</v>
      </c>
      <c r="BK141" s="140">
        <f t="shared" si="9"/>
        <v>0</v>
      </c>
      <c r="BL141" s="13" t="s">
        <v>149</v>
      </c>
      <c r="BM141" s="139" t="s">
        <v>176</v>
      </c>
    </row>
    <row r="142" spans="2:65" s="1" customFormat="1" ht="24" customHeight="1">
      <c r="B142" s="128"/>
      <c r="C142" s="129" t="s">
        <v>149</v>
      </c>
      <c r="D142" s="129" t="s">
        <v>146</v>
      </c>
      <c r="E142" s="130" t="s">
        <v>547</v>
      </c>
      <c r="F142" s="131" t="s">
        <v>721</v>
      </c>
      <c r="G142" s="132" t="s">
        <v>521</v>
      </c>
      <c r="H142" s="133">
        <v>1</v>
      </c>
      <c r="I142" s="134">
        <v>0</v>
      </c>
      <c r="J142" s="134">
        <f t="shared" si="0"/>
        <v>0</v>
      </c>
      <c r="K142" s="131" t="s">
        <v>1</v>
      </c>
      <c r="L142" s="25"/>
      <c r="M142" s="135" t="s">
        <v>1</v>
      </c>
      <c r="N142" s="136" t="s">
        <v>33</v>
      </c>
      <c r="O142" s="137">
        <v>0</v>
      </c>
      <c r="P142" s="137">
        <f t="shared" si="1"/>
        <v>0</v>
      </c>
      <c r="Q142" s="137">
        <v>0</v>
      </c>
      <c r="R142" s="137">
        <f t="shared" si="2"/>
        <v>0</v>
      </c>
      <c r="S142" s="137">
        <v>0</v>
      </c>
      <c r="T142" s="138">
        <f t="shared" si="3"/>
        <v>0</v>
      </c>
      <c r="AR142" s="139" t="s">
        <v>149</v>
      </c>
      <c r="AT142" s="139" t="s">
        <v>146</v>
      </c>
      <c r="AU142" s="139" t="s">
        <v>76</v>
      </c>
      <c r="AY142" s="13" t="s">
        <v>143</v>
      </c>
      <c r="BE142" s="140">
        <f t="shared" si="4"/>
        <v>0</v>
      </c>
      <c r="BF142" s="140">
        <f t="shared" si="5"/>
        <v>0</v>
      </c>
      <c r="BG142" s="140">
        <f t="shared" si="6"/>
        <v>0</v>
      </c>
      <c r="BH142" s="140">
        <f t="shared" si="7"/>
        <v>0</v>
      </c>
      <c r="BI142" s="140">
        <f t="shared" si="8"/>
        <v>0</v>
      </c>
      <c r="BJ142" s="13" t="s">
        <v>76</v>
      </c>
      <c r="BK142" s="140">
        <f t="shared" si="9"/>
        <v>0</v>
      </c>
      <c r="BL142" s="13" t="s">
        <v>149</v>
      </c>
      <c r="BM142" s="139" t="s">
        <v>228</v>
      </c>
    </row>
    <row r="143" spans="2:65" s="1" customFormat="1" ht="24" customHeight="1">
      <c r="B143" s="128"/>
      <c r="C143" s="129" t="s">
        <v>229</v>
      </c>
      <c r="D143" s="129" t="s">
        <v>146</v>
      </c>
      <c r="E143" s="130" t="s">
        <v>548</v>
      </c>
      <c r="F143" s="131" t="s">
        <v>722</v>
      </c>
      <c r="G143" s="132" t="s">
        <v>521</v>
      </c>
      <c r="H143" s="133">
        <v>1</v>
      </c>
      <c r="I143" s="134">
        <v>0</v>
      </c>
      <c r="J143" s="134">
        <f t="shared" si="0"/>
        <v>0</v>
      </c>
      <c r="K143" s="131" t="s">
        <v>1</v>
      </c>
      <c r="L143" s="25"/>
      <c r="M143" s="135" t="s">
        <v>1</v>
      </c>
      <c r="N143" s="136" t="s">
        <v>33</v>
      </c>
      <c r="O143" s="137">
        <v>0</v>
      </c>
      <c r="P143" s="137">
        <f t="shared" si="1"/>
        <v>0</v>
      </c>
      <c r="Q143" s="137">
        <v>0</v>
      </c>
      <c r="R143" s="137">
        <f t="shared" si="2"/>
        <v>0</v>
      </c>
      <c r="S143" s="137">
        <v>0</v>
      </c>
      <c r="T143" s="138">
        <f t="shared" si="3"/>
        <v>0</v>
      </c>
      <c r="AR143" s="139" t="s">
        <v>149</v>
      </c>
      <c r="AT143" s="139" t="s">
        <v>146</v>
      </c>
      <c r="AU143" s="139" t="s">
        <v>76</v>
      </c>
      <c r="AY143" s="13" t="s">
        <v>143</v>
      </c>
      <c r="BE143" s="140">
        <f t="shared" si="4"/>
        <v>0</v>
      </c>
      <c r="BF143" s="140">
        <f t="shared" si="5"/>
        <v>0</v>
      </c>
      <c r="BG143" s="140">
        <f t="shared" si="6"/>
        <v>0</v>
      </c>
      <c r="BH143" s="140">
        <f t="shared" si="7"/>
        <v>0</v>
      </c>
      <c r="BI143" s="140">
        <f t="shared" si="8"/>
        <v>0</v>
      </c>
      <c r="BJ143" s="13" t="s">
        <v>76</v>
      </c>
      <c r="BK143" s="140">
        <f t="shared" si="9"/>
        <v>0</v>
      </c>
      <c r="BL143" s="13" t="s">
        <v>149</v>
      </c>
      <c r="BM143" s="139" t="s">
        <v>232</v>
      </c>
    </row>
    <row r="144" spans="2:65" s="1" customFormat="1" ht="24" customHeight="1">
      <c r="B144" s="128"/>
      <c r="C144" s="129" t="s">
        <v>164</v>
      </c>
      <c r="D144" s="129" t="s">
        <v>146</v>
      </c>
      <c r="E144" s="130" t="s">
        <v>549</v>
      </c>
      <c r="F144" s="131" t="s">
        <v>723</v>
      </c>
      <c r="G144" s="132" t="s">
        <v>521</v>
      </c>
      <c r="H144" s="133">
        <v>1</v>
      </c>
      <c r="I144" s="134">
        <v>0</v>
      </c>
      <c r="J144" s="134">
        <f t="shared" si="0"/>
        <v>0</v>
      </c>
      <c r="K144" s="131" t="s">
        <v>1</v>
      </c>
      <c r="L144" s="25"/>
      <c r="M144" s="135" t="s">
        <v>1</v>
      </c>
      <c r="N144" s="136" t="s">
        <v>33</v>
      </c>
      <c r="O144" s="137">
        <v>0</v>
      </c>
      <c r="P144" s="137">
        <f t="shared" si="1"/>
        <v>0</v>
      </c>
      <c r="Q144" s="137">
        <v>0</v>
      </c>
      <c r="R144" s="137">
        <f t="shared" si="2"/>
        <v>0</v>
      </c>
      <c r="S144" s="137">
        <v>0</v>
      </c>
      <c r="T144" s="138">
        <f t="shared" si="3"/>
        <v>0</v>
      </c>
      <c r="AR144" s="139" t="s">
        <v>149</v>
      </c>
      <c r="AT144" s="139" t="s">
        <v>146</v>
      </c>
      <c r="AU144" s="139" t="s">
        <v>76</v>
      </c>
      <c r="AY144" s="13" t="s">
        <v>143</v>
      </c>
      <c r="BE144" s="140">
        <f t="shared" si="4"/>
        <v>0</v>
      </c>
      <c r="BF144" s="140">
        <f t="shared" si="5"/>
        <v>0</v>
      </c>
      <c r="BG144" s="140">
        <f t="shared" si="6"/>
        <v>0</v>
      </c>
      <c r="BH144" s="140">
        <f t="shared" si="7"/>
        <v>0</v>
      </c>
      <c r="BI144" s="140">
        <f t="shared" si="8"/>
        <v>0</v>
      </c>
      <c r="BJ144" s="13" t="s">
        <v>76</v>
      </c>
      <c r="BK144" s="140">
        <f t="shared" si="9"/>
        <v>0</v>
      </c>
      <c r="BL144" s="13" t="s">
        <v>149</v>
      </c>
      <c r="BM144" s="139" t="s">
        <v>235</v>
      </c>
    </row>
    <row r="145" spans="2:65" s="1" customFormat="1" ht="24" customHeight="1">
      <c r="B145" s="128"/>
      <c r="C145" s="129" t="s">
        <v>236</v>
      </c>
      <c r="D145" s="129" t="s">
        <v>146</v>
      </c>
      <c r="E145" s="130" t="s">
        <v>550</v>
      </c>
      <c r="F145" s="131" t="s">
        <v>724</v>
      </c>
      <c r="G145" s="132" t="s">
        <v>521</v>
      </c>
      <c r="H145" s="133">
        <v>1</v>
      </c>
      <c r="I145" s="134">
        <v>0</v>
      </c>
      <c r="J145" s="134">
        <f t="shared" si="0"/>
        <v>0</v>
      </c>
      <c r="K145" s="131" t="s">
        <v>1</v>
      </c>
      <c r="L145" s="25"/>
      <c r="M145" s="135" t="s">
        <v>1</v>
      </c>
      <c r="N145" s="136" t="s">
        <v>33</v>
      </c>
      <c r="O145" s="137">
        <v>0</v>
      </c>
      <c r="P145" s="137">
        <f t="shared" si="1"/>
        <v>0</v>
      </c>
      <c r="Q145" s="137">
        <v>0</v>
      </c>
      <c r="R145" s="137">
        <f t="shared" si="2"/>
        <v>0</v>
      </c>
      <c r="S145" s="137">
        <v>0</v>
      </c>
      <c r="T145" s="138">
        <f t="shared" si="3"/>
        <v>0</v>
      </c>
      <c r="AR145" s="139" t="s">
        <v>149</v>
      </c>
      <c r="AT145" s="139" t="s">
        <v>146</v>
      </c>
      <c r="AU145" s="139" t="s">
        <v>76</v>
      </c>
      <c r="AY145" s="13" t="s">
        <v>143</v>
      </c>
      <c r="BE145" s="140">
        <f t="shared" si="4"/>
        <v>0</v>
      </c>
      <c r="BF145" s="140">
        <f t="shared" si="5"/>
        <v>0</v>
      </c>
      <c r="BG145" s="140">
        <f t="shared" si="6"/>
        <v>0</v>
      </c>
      <c r="BH145" s="140">
        <f t="shared" si="7"/>
        <v>0</v>
      </c>
      <c r="BI145" s="140">
        <f t="shared" si="8"/>
        <v>0</v>
      </c>
      <c r="BJ145" s="13" t="s">
        <v>76</v>
      </c>
      <c r="BK145" s="140">
        <f t="shared" si="9"/>
        <v>0</v>
      </c>
      <c r="BL145" s="13" t="s">
        <v>149</v>
      </c>
      <c r="BM145" s="139" t="s">
        <v>240</v>
      </c>
    </row>
    <row r="146" spans="2:65" s="1" customFormat="1" ht="24" customHeight="1">
      <c r="B146" s="128"/>
      <c r="C146" s="129" t="s">
        <v>166</v>
      </c>
      <c r="D146" s="129" t="s">
        <v>146</v>
      </c>
      <c r="E146" s="130" t="s">
        <v>551</v>
      </c>
      <c r="F146" s="131" t="s">
        <v>725</v>
      </c>
      <c r="G146" s="132" t="s">
        <v>521</v>
      </c>
      <c r="H146" s="133">
        <v>1</v>
      </c>
      <c r="I146" s="134">
        <v>0</v>
      </c>
      <c r="J146" s="134">
        <f t="shared" si="0"/>
        <v>0</v>
      </c>
      <c r="K146" s="131" t="s">
        <v>1</v>
      </c>
      <c r="L146" s="25"/>
      <c r="M146" s="135" t="s">
        <v>1</v>
      </c>
      <c r="N146" s="136" t="s">
        <v>33</v>
      </c>
      <c r="O146" s="137">
        <v>0</v>
      </c>
      <c r="P146" s="137">
        <f t="shared" si="1"/>
        <v>0</v>
      </c>
      <c r="Q146" s="137">
        <v>0</v>
      </c>
      <c r="R146" s="137">
        <f t="shared" si="2"/>
        <v>0</v>
      </c>
      <c r="S146" s="137">
        <v>0</v>
      </c>
      <c r="T146" s="138">
        <f t="shared" si="3"/>
        <v>0</v>
      </c>
      <c r="AR146" s="139" t="s">
        <v>149</v>
      </c>
      <c r="AT146" s="139" t="s">
        <v>146</v>
      </c>
      <c r="AU146" s="139" t="s">
        <v>76</v>
      </c>
      <c r="AY146" s="13" t="s">
        <v>143</v>
      </c>
      <c r="BE146" s="140">
        <f t="shared" si="4"/>
        <v>0</v>
      </c>
      <c r="BF146" s="140">
        <f t="shared" si="5"/>
        <v>0</v>
      </c>
      <c r="BG146" s="140">
        <f t="shared" si="6"/>
        <v>0</v>
      </c>
      <c r="BH146" s="140">
        <f t="shared" si="7"/>
        <v>0</v>
      </c>
      <c r="BI146" s="140">
        <f t="shared" si="8"/>
        <v>0</v>
      </c>
      <c r="BJ146" s="13" t="s">
        <v>76</v>
      </c>
      <c r="BK146" s="140">
        <f t="shared" si="9"/>
        <v>0</v>
      </c>
      <c r="BL146" s="13" t="s">
        <v>149</v>
      </c>
      <c r="BM146" s="139" t="s">
        <v>244</v>
      </c>
    </row>
    <row r="147" spans="2:65" s="1" customFormat="1" ht="24" customHeight="1">
      <c r="B147" s="128"/>
      <c r="C147" s="129" t="s">
        <v>7</v>
      </c>
      <c r="D147" s="129" t="s">
        <v>146</v>
      </c>
      <c r="E147" s="130" t="s">
        <v>552</v>
      </c>
      <c r="F147" s="131" t="s">
        <v>726</v>
      </c>
      <c r="G147" s="132" t="s">
        <v>521</v>
      </c>
      <c r="H147" s="133">
        <v>1</v>
      </c>
      <c r="I147" s="134">
        <v>0</v>
      </c>
      <c r="J147" s="134">
        <f t="shared" si="0"/>
        <v>0</v>
      </c>
      <c r="K147" s="131" t="s">
        <v>1</v>
      </c>
      <c r="L147" s="25"/>
      <c r="M147" s="135" t="s">
        <v>1</v>
      </c>
      <c r="N147" s="136" t="s">
        <v>33</v>
      </c>
      <c r="O147" s="137">
        <v>0</v>
      </c>
      <c r="P147" s="137">
        <f t="shared" si="1"/>
        <v>0</v>
      </c>
      <c r="Q147" s="137">
        <v>0</v>
      </c>
      <c r="R147" s="137">
        <f t="shared" si="2"/>
        <v>0</v>
      </c>
      <c r="S147" s="137">
        <v>0</v>
      </c>
      <c r="T147" s="138">
        <f t="shared" si="3"/>
        <v>0</v>
      </c>
      <c r="AR147" s="139" t="s">
        <v>149</v>
      </c>
      <c r="AT147" s="139" t="s">
        <v>146</v>
      </c>
      <c r="AU147" s="139" t="s">
        <v>76</v>
      </c>
      <c r="AY147" s="13" t="s">
        <v>143</v>
      </c>
      <c r="BE147" s="140">
        <f t="shared" si="4"/>
        <v>0</v>
      </c>
      <c r="BF147" s="140">
        <f t="shared" si="5"/>
        <v>0</v>
      </c>
      <c r="BG147" s="140">
        <f t="shared" si="6"/>
        <v>0</v>
      </c>
      <c r="BH147" s="140">
        <f t="shared" si="7"/>
        <v>0</v>
      </c>
      <c r="BI147" s="140">
        <f t="shared" si="8"/>
        <v>0</v>
      </c>
      <c r="BJ147" s="13" t="s">
        <v>76</v>
      </c>
      <c r="BK147" s="140">
        <f t="shared" si="9"/>
        <v>0</v>
      </c>
      <c r="BL147" s="13" t="s">
        <v>149</v>
      </c>
      <c r="BM147" s="139" t="s">
        <v>247</v>
      </c>
    </row>
    <row r="148" spans="2:65" s="1" customFormat="1" ht="24" customHeight="1">
      <c r="B148" s="128"/>
      <c r="C148" s="129" t="s">
        <v>168</v>
      </c>
      <c r="D148" s="129" t="s">
        <v>146</v>
      </c>
      <c r="E148" s="130" t="s">
        <v>553</v>
      </c>
      <c r="F148" s="131" t="s">
        <v>727</v>
      </c>
      <c r="G148" s="132" t="s">
        <v>521</v>
      </c>
      <c r="H148" s="133">
        <v>1</v>
      </c>
      <c r="I148" s="134">
        <v>0</v>
      </c>
      <c r="J148" s="134">
        <f t="shared" si="0"/>
        <v>0</v>
      </c>
      <c r="K148" s="131" t="s">
        <v>1</v>
      </c>
      <c r="L148" s="25"/>
      <c r="M148" s="141" t="s">
        <v>1</v>
      </c>
      <c r="N148" s="142" t="s">
        <v>33</v>
      </c>
      <c r="O148" s="143">
        <v>0</v>
      </c>
      <c r="P148" s="143">
        <f t="shared" si="1"/>
        <v>0</v>
      </c>
      <c r="Q148" s="143">
        <v>0</v>
      </c>
      <c r="R148" s="143">
        <f t="shared" si="2"/>
        <v>0</v>
      </c>
      <c r="S148" s="143">
        <v>0</v>
      </c>
      <c r="T148" s="144">
        <f t="shared" si="3"/>
        <v>0</v>
      </c>
      <c r="AR148" s="139" t="s">
        <v>149</v>
      </c>
      <c r="AT148" s="139" t="s">
        <v>146</v>
      </c>
      <c r="AU148" s="139" t="s">
        <v>76</v>
      </c>
      <c r="AY148" s="13" t="s">
        <v>143</v>
      </c>
      <c r="BE148" s="140">
        <f t="shared" si="4"/>
        <v>0</v>
      </c>
      <c r="BF148" s="140">
        <f t="shared" si="5"/>
        <v>0</v>
      </c>
      <c r="BG148" s="140">
        <f t="shared" si="6"/>
        <v>0</v>
      </c>
      <c r="BH148" s="140">
        <f t="shared" si="7"/>
        <v>0</v>
      </c>
      <c r="BI148" s="140">
        <f t="shared" si="8"/>
        <v>0</v>
      </c>
      <c r="BJ148" s="13" t="s">
        <v>76</v>
      </c>
      <c r="BK148" s="140">
        <f t="shared" si="9"/>
        <v>0</v>
      </c>
      <c r="BL148" s="13" t="s">
        <v>149</v>
      </c>
      <c r="BM148" s="139" t="s">
        <v>250</v>
      </c>
    </row>
    <row r="149" spans="2:65" s="1" customFormat="1" ht="6.95" customHeight="1">
      <c r="B149" s="37"/>
      <c r="C149" s="38"/>
      <c r="D149" s="38"/>
      <c r="E149" s="38"/>
      <c r="F149" s="38"/>
      <c r="G149" s="38"/>
      <c r="H149" s="38"/>
      <c r="I149" s="38"/>
      <c r="J149" s="38"/>
      <c r="K149" s="38"/>
      <c r="L149" s="25"/>
    </row>
  </sheetData>
  <autoFilter ref="C117:K148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6"/>
  <sheetViews>
    <sheetView showGridLines="0" topLeftCell="A113" workbookViewId="0">
      <selection activeCell="W124" sqref="W12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90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1:46" ht="24.95" customHeight="1">
      <c r="B4" s="16"/>
      <c r="D4" s="17" t="s">
        <v>118</v>
      </c>
      <c r="L4" s="16"/>
      <c r="M4" s="82" t="s">
        <v>10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2" t="s">
        <v>14</v>
      </c>
      <c r="L6" s="16"/>
    </row>
    <row r="7" spans="1:46" ht="16.5" customHeight="1">
      <c r="B7" s="16"/>
      <c r="E7" s="193" t="str">
        <f>'Rekapitulace stavby'!K6</f>
        <v>Hradec Králové ON - oprava (střešního pláště, ZTI, výplně otvorů)</v>
      </c>
      <c r="F7" s="194"/>
      <c r="G7" s="194"/>
      <c r="H7" s="194"/>
      <c r="L7" s="16"/>
    </row>
    <row r="8" spans="1:46" s="1" customFormat="1" ht="12" customHeight="1">
      <c r="B8" s="25"/>
      <c r="D8" s="22" t="s">
        <v>119</v>
      </c>
      <c r="L8" s="25"/>
    </row>
    <row r="9" spans="1:46" s="1" customFormat="1" ht="36.950000000000003" customHeight="1">
      <c r="B9" s="25"/>
      <c r="E9" s="175" t="s">
        <v>554</v>
      </c>
      <c r="F9" s="192"/>
      <c r="G9" s="192"/>
      <c r="H9" s="192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1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5">
        <f>'Rekapitulace stavby'!AN8</f>
        <v>43913</v>
      </c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20</v>
      </c>
      <c r="I14" s="22" t="s">
        <v>21</v>
      </c>
      <c r="J14" s="20" t="str">
        <f>IF('Rekapitulace stavby'!AN10="","",'Rekapitulace stavby'!AN10)</f>
        <v/>
      </c>
      <c r="L14" s="25"/>
    </row>
    <row r="15" spans="1:46" s="1" customFormat="1" ht="18" customHeight="1">
      <c r="B15" s="25"/>
      <c r="E15" s="20" t="str">
        <f>IF('Rekapitulace stavby'!E11="","",'Rekapitulace stavby'!E11)</f>
        <v xml:space="preserve"> </v>
      </c>
      <c r="I15" s="22" t="s">
        <v>22</v>
      </c>
      <c r="J15" s="20" t="str">
        <f>IF('Rekapitulace stavby'!AN11="","",'Rekapitulace stavby'!AN11)</f>
        <v/>
      </c>
      <c r="L15" s="25"/>
    </row>
    <row r="16" spans="1:46" s="1" customFormat="1" ht="6.95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'Rekapitulace stavby'!AN13</f>
        <v/>
      </c>
      <c r="L17" s="25"/>
    </row>
    <row r="18" spans="2:12" s="1" customFormat="1" ht="18" customHeight="1">
      <c r="B18" s="25"/>
      <c r="E18" s="188" t="str">
        <f>'Rekapitulace stavby'!E14</f>
        <v xml:space="preserve"> </v>
      </c>
      <c r="F18" s="188"/>
      <c r="G18" s="188"/>
      <c r="H18" s="188"/>
      <c r="I18" s="22" t="s">
        <v>22</v>
      </c>
      <c r="J18" s="2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22</v>
      </c>
      <c r="J21" s="20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21</v>
      </c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 t="str">
        <f>IF('Rekapitulace stavby'!E20="","",'Rekapitulace stavby'!E20)</f>
        <v xml:space="preserve"> </v>
      </c>
      <c r="I24" s="22" t="s">
        <v>22</v>
      </c>
      <c r="J24" s="20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3"/>
      <c r="E27" s="183" t="s">
        <v>1</v>
      </c>
      <c r="F27" s="183"/>
      <c r="G27" s="183"/>
      <c r="H27" s="183"/>
      <c r="L27" s="83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4" t="s">
        <v>28</v>
      </c>
      <c r="J30" s="59">
        <f>ROUND(J120,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85" t="s">
        <v>32</v>
      </c>
      <c r="E33" s="22" t="s">
        <v>33</v>
      </c>
      <c r="F33" s="86">
        <f>ROUND((SUM(BE120:BE145)),  2)</f>
        <v>0</v>
      </c>
      <c r="I33" s="87">
        <v>0.21</v>
      </c>
      <c r="J33" s="86">
        <f>ROUND(((SUM(BE120:BE145))*I33),  2)</f>
        <v>0</v>
      </c>
      <c r="L33" s="25"/>
    </row>
    <row r="34" spans="2:12" s="1" customFormat="1" ht="14.45" customHeight="1">
      <c r="B34" s="25"/>
      <c r="E34" s="22" t="s">
        <v>34</v>
      </c>
      <c r="F34" s="86">
        <f>ROUND((SUM(BF120:BF145)),  2)</f>
        <v>0</v>
      </c>
      <c r="I34" s="87">
        <v>0.15</v>
      </c>
      <c r="J34" s="86">
        <f>ROUND(((SUM(BF120:BF145))*I34),  2)</f>
        <v>0</v>
      </c>
      <c r="L34" s="25"/>
    </row>
    <row r="35" spans="2:12" s="1" customFormat="1" ht="14.45" hidden="1" customHeight="1">
      <c r="B35" s="25"/>
      <c r="E35" s="22" t="s">
        <v>35</v>
      </c>
      <c r="F35" s="86">
        <f>ROUND((SUM(BG120:BG145)),  2)</f>
        <v>0</v>
      </c>
      <c r="I35" s="87">
        <v>0.21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86">
        <f>ROUND((SUM(BH120:BH145)),  2)</f>
        <v>0</v>
      </c>
      <c r="I36" s="87">
        <v>0.15</v>
      </c>
      <c r="J36" s="86">
        <f>0</f>
        <v>0</v>
      </c>
      <c r="L36" s="25"/>
    </row>
    <row r="37" spans="2:12" s="1" customFormat="1" ht="14.45" hidden="1" customHeight="1">
      <c r="B37" s="25"/>
      <c r="E37" s="22" t="s">
        <v>37</v>
      </c>
      <c r="F37" s="86">
        <f>ROUND((SUM(BI120:BI145)),  2)</f>
        <v>0</v>
      </c>
      <c r="I37" s="87">
        <v>0</v>
      </c>
      <c r="J37" s="86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38</v>
      </c>
      <c r="E39" s="50"/>
      <c r="F39" s="50"/>
      <c r="G39" s="90" t="s">
        <v>39</v>
      </c>
      <c r="H39" s="91" t="s">
        <v>40</v>
      </c>
      <c r="I39" s="50"/>
      <c r="J39" s="92">
        <f>SUM(J30:J37)</f>
        <v>0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41</v>
      </c>
      <c r="E50" s="35"/>
      <c r="F50" s="35"/>
      <c r="G50" s="34" t="s">
        <v>42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43</v>
      </c>
      <c r="E61" s="27"/>
      <c r="F61" s="94" t="s">
        <v>44</v>
      </c>
      <c r="G61" s="36" t="s">
        <v>43</v>
      </c>
      <c r="H61" s="27"/>
      <c r="I61" s="27"/>
      <c r="J61" s="95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45</v>
      </c>
      <c r="E65" s="35"/>
      <c r="F65" s="35"/>
      <c r="G65" s="34" t="s">
        <v>46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43</v>
      </c>
      <c r="E76" s="27"/>
      <c r="F76" s="94" t="s">
        <v>44</v>
      </c>
      <c r="G76" s="36" t="s">
        <v>43</v>
      </c>
      <c r="H76" s="27"/>
      <c r="I76" s="27"/>
      <c r="J76" s="95" t="s">
        <v>44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121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93" t="str">
        <f>E7</f>
        <v>Hradec Králové ON - oprava (střešního pláště, ZTI, výplně otvorů)</v>
      </c>
      <c r="F85" s="194"/>
      <c r="G85" s="194"/>
      <c r="H85" s="194"/>
      <c r="L85" s="25"/>
    </row>
    <row r="86" spans="2:47" s="1" customFormat="1" ht="12" customHeight="1">
      <c r="B86" s="25"/>
      <c r="C86" s="22" t="s">
        <v>119</v>
      </c>
      <c r="L86" s="25"/>
    </row>
    <row r="87" spans="2:47" s="1" customFormat="1" ht="16.5" customHeight="1">
      <c r="B87" s="25"/>
      <c r="E87" s="175" t="str">
        <f>E9</f>
        <v>05 - střecha 1</v>
      </c>
      <c r="F87" s="192"/>
      <c r="G87" s="192"/>
      <c r="H87" s="192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 </v>
      </c>
      <c r="I89" s="22" t="s">
        <v>19</v>
      </c>
      <c r="J89" s="45">
        <f>IF(J12="","",J12)</f>
        <v>43913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122</v>
      </c>
      <c r="D94" s="88"/>
      <c r="E94" s="88"/>
      <c r="F94" s="88"/>
      <c r="G94" s="88"/>
      <c r="H94" s="88"/>
      <c r="I94" s="88"/>
      <c r="J94" s="97" t="s">
        <v>123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124</v>
      </c>
      <c r="J96" s="59">
        <f>J120</f>
        <v>0</v>
      </c>
      <c r="L96" s="25"/>
      <c r="AU96" s="13" t="s">
        <v>125</v>
      </c>
    </row>
    <row r="97" spans="2:12" s="8" customFormat="1" ht="24.95" customHeight="1">
      <c r="B97" s="99"/>
      <c r="D97" s="100" t="s">
        <v>516</v>
      </c>
      <c r="E97" s="101"/>
      <c r="F97" s="101"/>
      <c r="G97" s="101"/>
      <c r="H97" s="101"/>
      <c r="I97" s="101"/>
      <c r="J97" s="102">
        <f>J121</f>
        <v>0</v>
      </c>
      <c r="L97" s="99"/>
    </row>
    <row r="98" spans="2:12" s="8" customFormat="1" ht="24.95" customHeight="1">
      <c r="B98" s="99"/>
      <c r="D98" s="100" t="s">
        <v>555</v>
      </c>
      <c r="E98" s="101"/>
      <c r="F98" s="101"/>
      <c r="G98" s="101"/>
      <c r="H98" s="101"/>
      <c r="I98" s="101"/>
      <c r="J98" s="102">
        <f>J123</f>
        <v>0</v>
      </c>
      <c r="L98" s="99"/>
    </row>
    <row r="99" spans="2:12" s="8" customFormat="1" ht="24.95" customHeight="1">
      <c r="B99" s="99"/>
      <c r="D99" s="100" t="s">
        <v>556</v>
      </c>
      <c r="E99" s="101"/>
      <c r="F99" s="101"/>
      <c r="G99" s="101"/>
      <c r="H99" s="101"/>
      <c r="I99" s="101"/>
      <c r="J99" s="102">
        <f>J138</f>
        <v>0</v>
      </c>
      <c r="L99" s="99"/>
    </row>
    <row r="100" spans="2:12" s="8" customFormat="1" ht="24.95" customHeight="1">
      <c r="B100" s="99"/>
      <c r="D100" s="100" t="s">
        <v>557</v>
      </c>
      <c r="E100" s="101"/>
      <c r="F100" s="101"/>
      <c r="G100" s="101"/>
      <c r="H100" s="101"/>
      <c r="I100" s="101"/>
      <c r="J100" s="102">
        <f>J144</f>
        <v>0</v>
      </c>
      <c r="L100" s="99"/>
    </row>
    <row r="101" spans="2:12" s="1" customFormat="1" ht="21.75" customHeight="1">
      <c r="B101" s="25"/>
      <c r="L101" s="25"/>
    </row>
    <row r="102" spans="2:12" s="1" customFormat="1" ht="6.95" customHeight="1"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25"/>
    </row>
    <row r="106" spans="2:12" s="1" customFormat="1" ht="6.95" customHeight="1"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25"/>
    </row>
    <row r="107" spans="2:12" s="1" customFormat="1" ht="24.95" customHeight="1">
      <c r="B107" s="25"/>
      <c r="C107" s="17" t="s">
        <v>128</v>
      </c>
      <c r="L107" s="25"/>
    </row>
    <row r="108" spans="2:12" s="1" customFormat="1" ht="6.95" customHeight="1">
      <c r="B108" s="25"/>
      <c r="L108" s="25"/>
    </row>
    <row r="109" spans="2:12" s="1" customFormat="1" ht="12" customHeight="1">
      <c r="B109" s="25"/>
      <c r="C109" s="22" t="s">
        <v>14</v>
      </c>
      <c r="L109" s="25"/>
    </row>
    <row r="110" spans="2:12" s="1" customFormat="1" ht="16.5" customHeight="1">
      <c r="B110" s="25"/>
      <c r="E110" s="193" t="str">
        <f>E7</f>
        <v>Hradec Králové ON - oprava (střešního pláště, ZTI, výplně otvorů)</v>
      </c>
      <c r="F110" s="194"/>
      <c r="G110" s="194"/>
      <c r="H110" s="194"/>
      <c r="L110" s="25"/>
    </row>
    <row r="111" spans="2:12" s="1" customFormat="1" ht="12" customHeight="1">
      <c r="B111" s="25"/>
      <c r="C111" s="22" t="s">
        <v>119</v>
      </c>
      <c r="L111" s="25"/>
    </row>
    <row r="112" spans="2:12" s="1" customFormat="1" ht="16.5" customHeight="1">
      <c r="B112" s="25"/>
      <c r="E112" s="175" t="str">
        <f>E9</f>
        <v>05 - střecha 1</v>
      </c>
      <c r="F112" s="192"/>
      <c r="G112" s="192"/>
      <c r="H112" s="192"/>
      <c r="L112" s="25"/>
    </row>
    <row r="113" spans="2:65" s="1" customFormat="1" ht="6.95" customHeight="1">
      <c r="B113" s="25"/>
      <c r="L113" s="25"/>
    </row>
    <row r="114" spans="2:65" s="1" customFormat="1" ht="12" customHeight="1">
      <c r="B114" s="25"/>
      <c r="C114" s="22" t="s">
        <v>17</v>
      </c>
      <c r="F114" s="20" t="str">
        <f>F12</f>
        <v xml:space="preserve"> </v>
      </c>
      <c r="I114" s="22" t="s">
        <v>19</v>
      </c>
      <c r="J114" s="45">
        <f>IF(J12="","",J12)</f>
        <v>43913</v>
      </c>
      <c r="L114" s="25"/>
    </row>
    <row r="115" spans="2:65" s="1" customFormat="1" ht="6.95" customHeight="1">
      <c r="B115" s="25"/>
      <c r="L115" s="25"/>
    </row>
    <row r="116" spans="2:65" s="1" customFormat="1" ht="15.2" customHeight="1">
      <c r="B116" s="25"/>
      <c r="C116" s="22" t="s">
        <v>20</v>
      </c>
      <c r="F116" s="20" t="str">
        <f>E15</f>
        <v xml:space="preserve"> </v>
      </c>
      <c r="I116" s="22" t="s">
        <v>24</v>
      </c>
      <c r="J116" s="23" t="str">
        <f>E21</f>
        <v xml:space="preserve"> </v>
      </c>
      <c r="L116" s="25"/>
    </row>
    <row r="117" spans="2:65" s="1" customFormat="1" ht="15.2" customHeight="1">
      <c r="B117" s="25"/>
      <c r="C117" s="22" t="s">
        <v>23</v>
      </c>
      <c r="F117" s="20" t="str">
        <f>IF(E18="","",E18)</f>
        <v xml:space="preserve"> </v>
      </c>
      <c r="I117" s="22" t="s">
        <v>26</v>
      </c>
      <c r="J117" s="23" t="str">
        <f>E24</f>
        <v xml:space="preserve"> </v>
      </c>
      <c r="L117" s="25"/>
    </row>
    <row r="118" spans="2:65" s="1" customFormat="1" ht="10.35" customHeight="1">
      <c r="B118" s="25"/>
      <c r="L118" s="25"/>
    </row>
    <row r="119" spans="2:65" s="10" customFormat="1" ht="29.25" customHeight="1">
      <c r="B119" s="107"/>
      <c r="C119" s="108" t="s">
        <v>129</v>
      </c>
      <c r="D119" s="109" t="s">
        <v>53</v>
      </c>
      <c r="E119" s="109" t="s">
        <v>49</v>
      </c>
      <c r="F119" s="109" t="s">
        <v>50</v>
      </c>
      <c r="G119" s="109" t="s">
        <v>130</v>
      </c>
      <c r="H119" s="109" t="s">
        <v>131</v>
      </c>
      <c r="I119" s="109" t="s">
        <v>132</v>
      </c>
      <c r="J119" s="110" t="s">
        <v>123</v>
      </c>
      <c r="K119" s="111" t="s">
        <v>133</v>
      </c>
      <c r="L119" s="107"/>
      <c r="M119" s="52" t="s">
        <v>1</v>
      </c>
      <c r="N119" s="53" t="s">
        <v>32</v>
      </c>
      <c r="O119" s="53" t="s">
        <v>134</v>
      </c>
      <c r="P119" s="53" t="s">
        <v>135</v>
      </c>
      <c r="Q119" s="53" t="s">
        <v>136</v>
      </c>
      <c r="R119" s="53" t="s">
        <v>137</v>
      </c>
      <c r="S119" s="53" t="s">
        <v>138</v>
      </c>
      <c r="T119" s="54" t="s">
        <v>139</v>
      </c>
    </row>
    <row r="120" spans="2:65" s="1" customFormat="1" ht="22.9" customHeight="1">
      <c r="B120" s="25"/>
      <c r="C120" s="57" t="s">
        <v>140</v>
      </c>
      <c r="J120" s="112">
        <f>BK120</f>
        <v>0</v>
      </c>
      <c r="L120" s="25"/>
      <c r="M120" s="55"/>
      <c r="N120" s="46"/>
      <c r="O120" s="46"/>
      <c r="P120" s="113">
        <f>P121+P123+P138+P144</f>
        <v>0</v>
      </c>
      <c r="Q120" s="46"/>
      <c r="R120" s="113">
        <f>R121+R123+R138+R144</f>
        <v>0</v>
      </c>
      <c r="S120" s="46"/>
      <c r="T120" s="114">
        <f>T121+T123+T138+T144</f>
        <v>0</v>
      </c>
      <c r="AT120" s="13" t="s">
        <v>67</v>
      </c>
      <c r="AU120" s="13" t="s">
        <v>125</v>
      </c>
      <c r="BK120" s="115">
        <f>BK121+BK123+BK138+BK144</f>
        <v>0</v>
      </c>
    </row>
    <row r="121" spans="2:65" s="11" customFormat="1" ht="25.9" customHeight="1">
      <c r="B121" s="116"/>
      <c r="D121" s="117" t="s">
        <v>67</v>
      </c>
      <c r="E121" s="118" t="s">
        <v>13</v>
      </c>
      <c r="F121" s="118" t="s">
        <v>518</v>
      </c>
      <c r="J121" s="119">
        <f>BK121</f>
        <v>0</v>
      </c>
      <c r="L121" s="116"/>
      <c r="M121" s="120"/>
      <c r="N121" s="121"/>
      <c r="O121" s="121"/>
      <c r="P121" s="122">
        <f>P122</f>
        <v>0</v>
      </c>
      <c r="Q121" s="121"/>
      <c r="R121" s="122">
        <f>R122</f>
        <v>0</v>
      </c>
      <c r="S121" s="121"/>
      <c r="T121" s="123">
        <f>T122</f>
        <v>0</v>
      </c>
      <c r="AR121" s="117" t="s">
        <v>76</v>
      </c>
      <c r="AT121" s="124" t="s">
        <v>67</v>
      </c>
      <c r="AU121" s="124" t="s">
        <v>68</v>
      </c>
      <c r="AY121" s="117" t="s">
        <v>143</v>
      </c>
      <c r="BK121" s="125">
        <f>BK122</f>
        <v>0</v>
      </c>
    </row>
    <row r="122" spans="2:65" s="1" customFormat="1" ht="24" customHeight="1">
      <c r="B122" s="128"/>
      <c r="C122" s="129" t="s">
        <v>76</v>
      </c>
      <c r="D122" s="129" t="s">
        <v>146</v>
      </c>
      <c r="E122" s="130" t="s">
        <v>558</v>
      </c>
      <c r="F122" s="131" t="s">
        <v>559</v>
      </c>
      <c r="G122" s="132" t="s">
        <v>292</v>
      </c>
      <c r="H122" s="133">
        <v>142.80000000000001</v>
      </c>
      <c r="I122" s="134">
        <v>0</v>
      </c>
      <c r="J122" s="134">
        <f>ROUND(I122*H122,2)</f>
        <v>0</v>
      </c>
      <c r="K122" s="131" t="s">
        <v>1</v>
      </c>
      <c r="L122" s="25"/>
      <c r="M122" s="135" t="s">
        <v>1</v>
      </c>
      <c r="N122" s="136" t="s">
        <v>33</v>
      </c>
      <c r="O122" s="137">
        <v>0</v>
      </c>
      <c r="P122" s="137">
        <f>O122*H122</f>
        <v>0</v>
      </c>
      <c r="Q122" s="137">
        <v>0</v>
      </c>
      <c r="R122" s="137">
        <f>Q122*H122</f>
        <v>0</v>
      </c>
      <c r="S122" s="137">
        <v>0</v>
      </c>
      <c r="T122" s="138">
        <f>S122*H122</f>
        <v>0</v>
      </c>
      <c r="AR122" s="139" t="s">
        <v>151</v>
      </c>
      <c r="AT122" s="139" t="s">
        <v>146</v>
      </c>
      <c r="AU122" s="139" t="s">
        <v>76</v>
      </c>
      <c r="AY122" s="13" t="s">
        <v>143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3" t="s">
        <v>76</v>
      </c>
      <c r="BK122" s="140">
        <f>ROUND(I122*H122,2)</f>
        <v>0</v>
      </c>
      <c r="BL122" s="13" t="s">
        <v>151</v>
      </c>
      <c r="BM122" s="139" t="s">
        <v>78</v>
      </c>
    </row>
    <row r="123" spans="2:65" s="11" customFormat="1" ht="25.9" customHeight="1">
      <c r="B123" s="116"/>
      <c r="D123" s="117" t="s">
        <v>67</v>
      </c>
      <c r="E123" s="118" t="s">
        <v>560</v>
      </c>
      <c r="F123" s="118" t="s">
        <v>561</v>
      </c>
      <c r="J123" s="119">
        <f>BK123</f>
        <v>0</v>
      </c>
      <c r="L123" s="116"/>
      <c r="M123" s="120"/>
      <c r="N123" s="121"/>
      <c r="O123" s="121"/>
      <c r="P123" s="122">
        <f>SUM(P124:P137)</f>
        <v>0</v>
      </c>
      <c r="Q123" s="121"/>
      <c r="R123" s="122">
        <f>SUM(R124:R137)</f>
        <v>0</v>
      </c>
      <c r="S123" s="121"/>
      <c r="T123" s="123">
        <f>SUM(T124:T137)</f>
        <v>0</v>
      </c>
      <c r="AR123" s="117" t="s">
        <v>78</v>
      </c>
      <c r="AT123" s="124" t="s">
        <v>67</v>
      </c>
      <c r="AU123" s="124" t="s">
        <v>68</v>
      </c>
      <c r="AY123" s="117" t="s">
        <v>143</v>
      </c>
      <c r="BK123" s="125">
        <f>SUM(BK124:BK137)</f>
        <v>0</v>
      </c>
    </row>
    <row r="124" spans="2:65" s="1" customFormat="1" ht="24" customHeight="1">
      <c r="B124" s="128"/>
      <c r="C124" s="129" t="s">
        <v>78</v>
      </c>
      <c r="D124" s="129" t="s">
        <v>146</v>
      </c>
      <c r="E124" s="130" t="s">
        <v>562</v>
      </c>
      <c r="F124" s="131" t="s">
        <v>563</v>
      </c>
      <c r="G124" s="132" t="s">
        <v>292</v>
      </c>
      <c r="H124" s="133">
        <v>183.6</v>
      </c>
      <c r="I124" s="134">
        <v>0</v>
      </c>
      <c r="J124" s="134">
        <f t="shared" ref="J124:J137" si="0">ROUND(I124*H124,2)</f>
        <v>0</v>
      </c>
      <c r="K124" s="131" t="s">
        <v>1</v>
      </c>
      <c r="L124" s="25"/>
      <c r="M124" s="135" t="s">
        <v>1</v>
      </c>
      <c r="N124" s="136" t="s">
        <v>33</v>
      </c>
      <c r="O124" s="137">
        <v>0</v>
      </c>
      <c r="P124" s="137">
        <f t="shared" ref="P124:P137" si="1">O124*H124</f>
        <v>0</v>
      </c>
      <c r="Q124" s="137">
        <v>0</v>
      </c>
      <c r="R124" s="137">
        <f t="shared" ref="R124:R137" si="2">Q124*H124</f>
        <v>0</v>
      </c>
      <c r="S124" s="137">
        <v>0</v>
      </c>
      <c r="T124" s="138">
        <f t="shared" ref="T124:T137" si="3">S124*H124</f>
        <v>0</v>
      </c>
      <c r="AR124" s="139" t="s">
        <v>149</v>
      </c>
      <c r="AT124" s="139" t="s">
        <v>146</v>
      </c>
      <c r="AU124" s="139" t="s">
        <v>76</v>
      </c>
      <c r="AY124" s="13" t="s">
        <v>143</v>
      </c>
      <c r="BE124" s="140">
        <f t="shared" ref="BE124:BE137" si="4">IF(N124="základní",J124,0)</f>
        <v>0</v>
      </c>
      <c r="BF124" s="140">
        <f t="shared" ref="BF124:BF137" si="5">IF(N124="snížená",J124,0)</f>
        <v>0</v>
      </c>
      <c r="BG124" s="140">
        <f t="shared" ref="BG124:BG137" si="6">IF(N124="zákl. přenesená",J124,0)</f>
        <v>0</v>
      </c>
      <c r="BH124" s="140">
        <f t="shared" ref="BH124:BH137" si="7">IF(N124="sníž. přenesená",J124,0)</f>
        <v>0</v>
      </c>
      <c r="BI124" s="140">
        <f t="shared" ref="BI124:BI137" si="8">IF(N124="nulová",J124,0)</f>
        <v>0</v>
      </c>
      <c r="BJ124" s="13" t="s">
        <v>76</v>
      </c>
      <c r="BK124" s="140">
        <f t="shared" ref="BK124:BK137" si="9">ROUND(I124*H124,2)</f>
        <v>0</v>
      </c>
      <c r="BL124" s="13" t="s">
        <v>149</v>
      </c>
      <c r="BM124" s="139" t="s">
        <v>151</v>
      </c>
    </row>
    <row r="125" spans="2:65" s="1" customFormat="1" ht="16.5" customHeight="1">
      <c r="B125" s="128"/>
      <c r="C125" s="129" t="s">
        <v>152</v>
      </c>
      <c r="D125" s="129" t="s">
        <v>146</v>
      </c>
      <c r="E125" s="130" t="s">
        <v>564</v>
      </c>
      <c r="F125" s="131" t="s">
        <v>565</v>
      </c>
      <c r="G125" s="132" t="s">
        <v>148</v>
      </c>
      <c r="H125" s="133">
        <v>829</v>
      </c>
      <c r="I125" s="134">
        <v>0</v>
      </c>
      <c r="J125" s="134">
        <f t="shared" si="0"/>
        <v>0</v>
      </c>
      <c r="K125" s="131" t="s">
        <v>1</v>
      </c>
      <c r="L125" s="25"/>
      <c r="M125" s="135" t="s">
        <v>1</v>
      </c>
      <c r="N125" s="136" t="s">
        <v>33</v>
      </c>
      <c r="O125" s="137">
        <v>0</v>
      </c>
      <c r="P125" s="137">
        <f t="shared" si="1"/>
        <v>0</v>
      </c>
      <c r="Q125" s="137">
        <v>0</v>
      </c>
      <c r="R125" s="137">
        <f t="shared" si="2"/>
        <v>0</v>
      </c>
      <c r="S125" s="137">
        <v>0</v>
      </c>
      <c r="T125" s="138">
        <f t="shared" si="3"/>
        <v>0</v>
      </c>
      <c r="AR125" s="139" t="s">
        <v>149</v>
      </c>
      <c r="AT125" s="139" t="s">
        <v>146</v>
      </c>
      <c r="AU125" s="139" t="s">
        <v>76</v>
      </c>
      <c r="AY125" s="13" t="s">
        <v>143</v>
      </c>
      <c r="BE125" s="140">
        <f t="shared" si="4"/>
        <v>0</v>
      </c>
      <c r="BF125" s="140">
        <f t="shared" si="5"/>
        <v>0</v>
      </c>
      <c r="BG125" s="140">
        <f t="shared" si="6"/>
        <v>0</v>
      </c>
      <c r="BH125" s="140">
        <f t="shared" si="7"/>
        <v>0</v>
      </c>
      <c r="BI125" s="140">
        <f t="shared" si="8"/>
        <v>0</v>
      </c>
      <c r="BJ125" s="13" t="s">
        <v>76</v>
      </c>
      <c r="BK125" s="140">
        <f t="shared" si="9"/>
        <v>0</v>
      </c>
      <c r="BL125" s="13" t="s">
        <v>149</v>
      </c>
      <c r="BM125" s="139" t="s">
        <v>154</v>
      </c>
    </row>
    <row r="126" spans="2:65" s="1" customFormat="1" ht="16.5" customHeight="1">
      <c r="B126" s="128"/>
      <c r="C126" s="129" t="s">
        <v>151</v>
      </c>
      <c r="D126" s="129" t="s">
        <v>146</v>
      </c>
      <c r="E126" s="130" t="s">
        <v>566</v>
      </c>
      <c r="F126" s="131" t="s">
        <v>567</v>
      </c>
      <c r="G126" s="132" t="s">
        <v>148</v>
      </c>
      <c r="H126" s="133">
        <v>21</v>
      </c>
      <c r="I126" s="134">
        <v>0</v>
      </c>
      <c r="J126" s="134">
        <f t="shared" si="0"/>
        <v>0</v>
      </c>
      <c r="K126" s="131" t="s">
        <v>1</v>
      </c>
      <c r="L126" s="25"/>
      <c r="M126" s="135" t="s">
        <v>1</v>
      </c>
      <c r="N126" s="136" t="s">
        <v>33</v>
      </c>
      <c r="O126" s="137">
        <v>0</v>
      </c>
      <c r="P126" s="137">
        <f t="shared" si="1"/>
        <v>0</v>
      </c>
      <c r="Q126" s="137">
        <v>0</v>
      </c>
      <c r="R126" s="137">
        <f t="shared" si="2"/>
        <v>0</v>
      </c>
      <c r="S126" s="137">
        <v>0</v>
      </c>
      <c r="T126" s="138">
        <f t="shared" si="3"/>
        <v>0</v>
      </c>
      <c r="AR126" s="139" t="s">
        <v>149</v>
      </c>
      <c r="AT126" s="139" t="s">
        <v>146</v>
      </c>
      <c r="AU126" s="139" t="s">
        <v>76</v>
      </c>
      <c r="AY126" s="13" t="s">
        <v>143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3" t="s">
        <v>76</v>
      </c>
      <c r="BK126" s="140">
        <f t="shared" si="9"/>
        <v>0</v>
      </c>
      <c r="BL126" s="13" t="s">
        <v>149</v>
      </c>
      <c r="BM126" s="139" t="s">
        <v>156</v>
      </c>
    </row>
    <row r="127" spans="2:65" s="1" customFormat="1" ht="16.5" customHeight="1">
      <c r="B127" s="128"/>
      <c r="C127" s="129" t="s">
        <v>157</v>
      </c>
      <c r="D127" s="129" t="s">
        <v>146</v>
      </c>
      <c r="E127" s="130" t="s">
        <v>568</v>
      </c>
      <c r="F127" s="131" t="s">
        <v>569</v>
      </c>
      <c r="G127" s="132" t="s">
        <v>148</v>
      </c>
      <c r="H127" s="133">
        <v>21</v>
      </c>
      <c r="I127" s="134">
        <v>0</v>
      </c>
      <c r="J127" s="134">
        <f t="shared" si="0"/>
        <v>0</v>
      </c>
      <c r="K127" s="131" t="s">
        <v>1</v>
      </c>
      <c r="L127" s="25"/>
      <c r="M127" s="135" t="s">
        <v>1</v>
      </c>
      <c r="N127" s="136" t="s">
        <v>33</v>
      </c>
      <c r="O127" s="137">
        <v>0</v>
      </c>
      <c r="P127" s="137">
        <f t="shared" si="1"/>
        <v>0</v>
      </c>
      <c r="Q127" s="137">
        <v>0</v>
      </c>
      <c r="R127" s="137">
        <f t="shared" si="2"/>
        <v>0</v>
      </c>
      <c r="S127" s="137">
        <v>0</v>
      </c>
      <c r="T127" s="138">
        <f t="shared" si="3"/>
        <v>0</v>
      </c>
      <c r="AR127" s="139" t="s">
        <v>149</v>
      </c>
      <c r="AT127" s="139" t="s">
        <v>146</v>
      </c>
      <c r="AU127" s="139" t="s">
        <v>76</v>
      </c>
      <c r="AY127" s="13" t="s">
        <v>143</v>
      </c>
      <c r="BE127" s="140">
        <f t="shared" si="4"/>
        <v>0</v>
      </c>
      <c r="BF127" s="140">
        <f t="shared" si="5"/>
        <v>0</v>
      </c>
      <c r="BG127" s="140">
        <f t="shared" si="6"/>
        <v>0</v>
      </c>
      <c r="BH127" s="140">
        <f t="shared" si="7"/>
        <v>0</v>
      </c>
      <c r="BI127" s="140">
        <f t="shared" si="8"/>
        <v>0</v>
      </c>
      <c r="BJ127" s="13" t="s">
        <v>76</v>
      </c>
      <c r="BK127" s="140">
        <f t="shared" si="9"/>
        <v>0</v>
      </c>
      <c r="BL127" s="13" t="s">
        <v>149</v>
      </c>
      <c r="BM127" s="139" t="s">
        <v>103</v>
      </c>
    </row>
    <row r="128" spans="2:65" s="1" customFormat="1" ht="24" customHeight="1">
      <c r="B128" s="128"/>
      <c r="C128" s="129" t="s">
        <v>154</v>
      </c>
      <c r="D128" s="129" t="s">
        <v>146</v>
      </c>
      <c r="E128" s="130" t="s">
        <v>570</v>
      </c>
      <c r="F128" s="131" t="s">
        <v>571</v>
      </c>
      <c r="G128" s="132" t="s">
        <v>292</v>
      </c>
      <c r="H128" s="133">
        <v>210</v>
      </c>
      <c r="I128" s="134">
        <v>0</v>
      </c>
      <c r="J128" s="134">
        <f t="shared" si="0"/>
        <v>0</v>
      </c>
      <c r="K128" s="131" t="s">
        <v>1</v>
      </c>
      <c r="L128" s="25"/>
      <c r="M128" s="135" t="s">
        <v>1</v>
      </c>
      <c r="N128" s="136" t="s">
        <v>33</v>
      </c>
      <c r="O128" s="137">
        <v>0</v>
      </c>
      <c r="P128" s="137">
        <f t="shared" si="1"/>
        <v>0</v>
      </c>
      <c r="Q128" s="137">
        <v>0</v>
      </c>
      <c r="R128" s="137">
        <f t="shared" si="2"/>
        <v>0</v>
      </c>
      <c r="S128" s="137">
        <v>0</v>
      </c>
      <c r="T128" s="138">
        <f t="shared" si="3"/>
        <v>0</v>
      </c>
      <c r="AR128" s="139" t="s">
        <v>149</v>
      </c>
      <c r="AT128" s="139" t="s">
        <v>146</v>
      </c>
      <c r="AU128" s="139" t="s">
        <v>76</v>
      </c>
      <c r="AY128" s="13" t="s">
        <v>143</v>
      </c>
      <c r="BE128" s="140">
        <f t="shared" si="4"/>
        <v>0</v>
      </c>
      <c r="BF128" s="140">
        <f t="shared" si="5"/>
        <v>0</v>
      </c>
      <c r="BG128" s="140">
        <f t="shared" si="6"/>
        <v>0</v>
      </c>
      <c r="BH128" s="140">
        <f t="shared" si="7"/>
        <v>0</v>
      </c>
      <c r="BI128" s="140">
        <f t="shared" si="8"/>
        <v>0</v>
      </c>
      <c r="BJ128" s="13" t="s">
        <v>76</v>
      </c>
      <c r="BK128" s="140">
        <f t="shared" si="9"/>
        <v>0</v>
      </c>
      <c r="BL128" s="13" t="s">
        <v>149</v>
      </c>
      <c r="BM128" s="139" t="s">
        <v>109</v>
      </c>
    </row>
    <row r="129" spans="2:65" s="1" customFormat="1" ht="24" customHeight="1">
      <c r="B129" s="128"/>
      <c r="C129" s="129" t="s">
        <v>160</v>
      </c>
      <c r="D129" s="129" t="s">
        <v>146</v>
      </c>
      <c r="E129" s="130" t="s">
        <v>572</v>
      </c>
      <c r="F129" s="131" t="s">
        <v>573</v>
      </c>
      <c r="G129" s="132" t="s">
        <v>292</v>
      </c>
      <c r="H129" s="133">
        <v>210</v>
      </c>
      <c r="I129" s="134">
        <v>0</v>
      </c>
      <c r="J129" s="134">
        <f t="shared" si="0"/>
        <v>0</v>
      </c>
      <c r="K129" s="131" t="s">
        <v>1</v>
      </c>
      <c r="L129" s="25"/>
      <c r="M129" s="135" t="s">
        <v>1</v>
      </c>
      <c r="N129" s="136" t="s">
        <v>33</v>
      </c>
      <c r="O129" s="137">
        <v>0</v>
      </c>
      <c r="P129" s="137">
        <f t="shared" si="1"/>
        <v>0</v>
      </c>
      <c r="Q129" s="137">
        <v>0</v>
      </c>
      <c r="R129" s="137">
        <f t="shared" si="2"/>
        <v>0</v>
      </c>
      <c r="S129" s="137">
        <v>0</v>
      </c>
      <c r="T129" s="138">
        <f t="shared" si="3"/>
        <v>0</v>
      </c>
      <c r="AR129" s="139" t="s">
        <v>149</v>
      </c>
      <c r="AT129" s="139" t="s">
        <v>146</v>
      </c>
      <c r="AU129" s="139" t="s">
        <v>76</v>
      </c>
      <c r="AY129" s="13" t="s">
        <v>143</v>
      </c>
      <c r="BE129" s="140">
        <f t="shared" si="4"/>
        <v>0</v>
      </c>
      <c r="BF129" s="140">
        <f t="shared" si="5"/>
        <v>0</v>
      </c>
      <c r="BG129" s="140">
        <f t="shared" si="6"/>
        <v>0</v>
      </c>
      <c r="BH129" s="140">
        <f t="shared" si="7"/>
        <v>0</v>
      </c>
      <c r="BI129" s="140">
        <f t="shared" si="8"/>
        <v>0</v>
      </c>
      <c r="BJ129" s="13" t="s">
        <v>76</v>
      </c>
      <c r="BK129" s="140">
        <f t="shared" si="9"/>
        <v>0</v>
      </c>
      <c r="BL129" s="13" t="s">
        <v>149</v>
      </c>
      <c r="BM129" s="139" t="s">
        <v>115</v>
      </c>
    </row>
    <row r="130" spans="2:65" s="1" customFormat="1" ht="16.5" customHeight="1">
      <c r="B130" s="128"/>
      <c r="C130" s="129" t="s">
        <v>156</v>
      </c>
      <c r="D130" s="129" t="s">
        <v>146</v>
      </c>
      <c r="E130" s="130" t="s">
        <v>574</v>
      </c>
      <c r="F130" s="131" t="s">
        <v>728</v>
      </c>
      <c r="G130" s="132" t="s">
        <v>200</v>
      </c>
      <c r="H130" s="133">
        <v>64.8</v>
      </c>
      <c r="I130" s="134">
        <v>0</v>
      </c>
      <c r="J130" s="134">
        <f t="shared" si="0"/>
        <v>0</v>
      </c>
      <c r="K130" s="131" t="s">
        <v>1</v>
      </c>
      <c r="L130" s="25"/>
      <c r="M130" s="135" t="s">
        <v>1</v>
      </c>
      <c r="N130" s="136" t="s">
        <v>33</v>
      </c>
      <c r="O130" s="137">
        <v>0</v>
      </c>
      <c r="P130" s="137">
        <f t="shared" si="1"/>
        <v>0</v>
      </c>
      <c r="Q130" s="137">
        <v>0</v>
      </c>
      <c r="R130" s="137">
        <f t="shared" si="2"/>
        <v>0</v>
      </c>
      <c r="S130" s="137">
        <v>0</v>
      </c>
      <c r="T130" s="138">
        <f t="shared" si="3"/>
        <v>0</v>
      </c>
      <c r="AR130" s="139" t="s">
        <v>149</v>
      </c>
      <c r="AT130" s="139" t="s">
        <v>146</v>
      </c>
      <c r="AU130" s="139" t="s">
        <v>76</v>
      </c>
      <c r="AY130" s="13" t="s">
        <v>143</v>
      </c>
      <c r="BE130" s="140">
        <f t="shared" si="4"/>
        <v>0</v>
      </c>
      <c r="BF130" s="140">
        <f t="shared" si="5"/>
        <v>0</v>
      </c>
      <c r="BG130" s="140">
        <f t="shared" si="6"/>
        <v>0</v>
      </c>
      <c r="BH130" s="140">
        <f t="shared" si="7"/>
        <v>0</v>
      </c>
      <c r="BI130" s="140">
        <f t="shared" si="8"/>
        <v>0</v>
      </c>
      <c r="BJ130" s="13" t="s">
        <v>76</v>
      </c>
      <c r="BK130" s="140">
        <f t="shared" si="9"/>
        <v>0</v>
      </c>
      <c r="BL130" s="13" t="s">
        <v>149</v>
      </c>
      <c r="BM130" s="139" t="s">
        <v>149</v>
      </c>
    </row>
    <row r="131" spans="2:65" s="1" customFormat="1" ht="16.5" customHeight="1">
      <c r="B131" s="128"/>
      <c r="C131" s="129" t="s">
        <v>13</v>
      </c>
      <c r="D131" s="129" t="s">
        <v>146</v>
      </c>
      <c r="E131" s="130" t="s">
        <v>575</v>
      </c>
      <c r="F131" s="131" t="s">
        <v>576</v>
      </c>
      <c r="G131" s="132" t="s">
        <v>577</v>
      </c>
      <c r="H131" s="133">
        <v>2</v>
      </c>
      <c r="I131" s="134">
        <v>0</v>
      </c>
      <c r="J131" s="134">
        <f t="shared" si="0"/>
        <v>0</v>
      </c>
      <c r="K131" s="131" t="s">
        <v>1</v>
      </c>
      <c r="L131" s="25"/>
      <c r="M131" s="135" t="s">
        <v>1</v>
      </c>
      <c r="N131" s="136" t="s">
        <v>33</v>
      </c>
      <c r="O131" s="137">
        <v>0</v>
      </c>
      <c r="P131" s="137">
        <f t="shared" si="1"/>
        <v>0</v>
      </c>
      <c r="Q131" s="137">
        <v>0</v>
      </c>
      <c r="R131" s="137">
        <f t="shared" si="2"/>
        <v>0</v>
      </c>
      <c r="S131" s="137">
        <v>0</v>
      </c>
      <c r="T131" s="138">
        <f t="shared" si="3"/>
        <v>0</v>
      </c>
      <c r="AR131" s="139" t="s">
        <v>149</v>
      </c>
      <c r="AT131" s="139" t="s">
        <v>146</v>
      </c>
      <c r="AU131" s="139" t="s">
        <v>76</v>
      </c>
      <c r="AY131" s="13" t="s">
        <v>143</v>
      </c>
      <c r="BE131" s="140">
        <f t="shared" si="4"/>
        <v>0</v>
      </c>
      <c r="BF131" s="140">
        <f t="shared" si="5"/>
        <v>0</v>
      </c>
      <c r="BG131" s="140">
        <f t="shared" si="6"/>
        <v>0</v>
      </c>
      <c r="BH131" s="140">
        <f t="shared" si="7"/>
        <v>0</v>
      </c>
      <c r="BI131" s="140">
        <f t="shared" si="8"/>
        <v>0</v>
      </c>
      <c r="BJ131" s="13" t="s">
        <v>76</v>
      </c>
      <c r="BK131" s="140">
        <f t="shared" si="9"/>
        <v>0</v>
      </c>
      <c r="BL131" s="13" t="s">
        <v>149</v>
      </c>
      <c r="BM131" s="139" t="s">
        <v>164</v>
      </c>
    </row>
    <row r="132" spans="2:65" s="1" customFormat="1" ht="16.5" customHeight="1">
      <c r="B132" s="128"/>
      <c r="C132" s="129" t="s">
        <v>103</v>
      </c>
      <c r="D132" s="129" t="s">
        <v>146</v>
      </c>
      <c r="E132" s="130" t="s">
        <v>578</v>
      </c>
      <c r="F132" s="131" t="s">
        <v>579</v>
      </c>
      <c r="G132" s="132" t="s">
        <v>521</v>
      </c>
      <c r="H132" s="133">
        <v>1</v>
      </c>
      <c r="I132" s="134">
        <v>0</v>
      </c>
      <c r="J132" s="134">
        <f t="shared" si="0"/>
        <v>0</v>
      </c>
      <c r="K132" s="131" t="s">
        <v>1</v>
      </c>
      <c r="L132" s="25"/>
      <c r="M132" s="135" t="s">
        <v>1</v>
      </c>
      <c r="N132" s="136" t="s">
        <v>33</v>
      </c>
      <c r="O132" s="137">
        <v>0</v>
      </c>
      <c r="P132" s="137">
        <f t="shared" si="1"/>
        <v>0</v>
      </c>
      <c r="Q132" s="137">
        <v>0</v>
      </c>
      <c r="R132" s="137">
        <f t="shared" si="2"/>
        <v>0</v>
      </c>
      <c r="S132" s="137">
        <v>0</v>
      </c>
      <c r="T132" s="138">
        <f t="shared" si="3"/>
        <v>0</v>
      </c>
      <c r="AR132" s="139" t="s">
        <v>149</v>
      </c>
      <c r="AT132" s="139" t="s">
        <v>146</v>
      </c>
      <c r="AU132" s="139" t="s">
        <v>76</v>
      </c>
      <c r="AY132" s="13" t="s">
        <v>143</v>
      </c>
      <c r="BE132" s="140">
        <f t="shared" si="4"/>
        <v>0</v>
      </c>
      <c r="BF132" s="140">
        <f t="shared" si="5"/>
        <v>0</v>
      </c>
      <c r="BG132" s="140">
        <f t="shared" si="6"/>
        <v>0</v>
      </c>
      <c r="BH132" s="140">
        <f t="shared" si="7"/>
        <v>0</v>
      </c>
      <c r="BI132" s="140">
        <f t="shared" si="8"/>
        <v>0</v>
      </c>
      <c r="BJ132" s="13" t="s">
        <v>76</v>
      </c>
      <c r="BK132" s="140">
        <f t="shared" si="9"/>
        <v>0</v>
      </c>
      <c r="BL132" s="13" t="s">
        <v>149</v>
      </c>
      <c r="BM132" s="139" t="s">
        <v>166</v>
      </c>
    </row>
    <row r="133" spans="2:65" s="1" customFormat="1" ht="16.5" customHeight="1">
      <c r="B133" s="128"/>
      <c r="C133" s="129" t="s">
        <v>106</v>
      </c>
      <c r="D133" s="129" t="s">
        <v>146</v>
      </c>
      <c r="E133" s="130" t="s">
        <v>580</v>
      </c>
      <c r="F133" s="131" t="s">
        <v>581</v>
      </c>
      <c r="G133" s="132" t="s">
        <v>292</v>
      </c>
      <c r="H133" s="133">
        <v>154.80000000000001</v>
      </c>
      <c r="I133" s="134">
        <v>0</v>
      </c>
      <c r="J133" s="134">
        <f t="shared" si="0"/>
        <v>0</v>
      </c>
      <c r="K133" s="131" t="s">
        <v>1</v>
      </c>
      <c r="L133" s="25"/>
      <c r="M133" s="135" t="s">
        <v>1</v>
      </c>
      <c r="N133" s="136" t="s">
        <v>33</v>
      </c>
      <c r="O133" s="137">
        <v>0</v>
      </c>
      <c r="P133" s="137">
        <f t="shared" si="1"/>
        <v>0</v>
      </c>
      <c r="Q133" s="137">
        <v>0</v>
      </c>
      <c r="R133" s="137">
        <f t="shared" si="2"/>
        <v>0</v>
      </c>
      <c r="S133" s="137">
        <v>0</v>
      </c>
      <c r="T133" s="138">
        <f t="shared" si="3"/>
        <v>0</v>
      </c>
      <c r="AR133" s="139" t="s">
        <v>149</v>
      </c>
      <c r="AT133" s="139" t="s">
        <v>146</v>
      </c>
      <c r="AU133" s="139" t="s">
        <v>76</v>
      </c>
      <c r="AY133" s="13" t="s">
        <v>143</v>
      </c>
      <c r="BE133" s="140">
        <f t="shared" si="4"/>
        <v>0</v>
      </c>
      <c r="BF133" s="140">
        <f t="shared" si="5"/>
        <v>0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3" t="s">
        <v>76</v>
      </c>
      <c r="BK133" s="140">
        <f t="shared" si="9"/>
        <v>0</v>
      </c>
      <c r="BL133" s="13" t="s">
        <v>149</v>
      </c>
      <c r="BM133" s="139" t="s">
        <v>168</v>
      </c>
    </row>
    <row r="134" spans="2:65" s="1" customFormat="1" ht="16.5" customHeight="1">
      <c r="B134" s="128"/>
      <c r="C134" s="129" t="s">
        <v>109</v>
      </c>
      <c r="D134" s="129" t="s">
        <v>146</v>
      </c>
      <c r="E134" s="130" t="s">
        <v>582</v>
      </c>
      <c r="F134" s="131" t="s">
        <v>583</v>
      </c>
      <c r="G134" s="132" t="s">
        <v>195</v>
      </c>
      <c r="H134" s="133">
        <v>40.799999999999997</v>
      </c>
      <c r="I134" s="134">
        <v>0</v>
      </c>
      <c r="J134" s="134">
        <f t="shared" si="0"/>
        <v>0</v>
      </c>
      <c r="K134" s="131" t="s">
        <v>1</v>
      </c>
      <c r="L134" s="25"/>
      <c r="M134" s="135" t="s">
        <v>1</v>
      </c>
      <c r="N134" s="136" t="s">
        <v>33</v>
      </c>
      <c r="O134" s="137">
        <v>0</v>
      </c>
      <c r="P134" s="137">
        <f t="shared" si="1"/>
        <v>0</v>
      </c>
      <c r="Q134" s="137">
        <v>0</v>
      </c>
      <c r="R134" s="137">
        <f t="shared" si="2"/>
        <v>0</v>
      </c>
      <c r="S134" s="137">
        <v>0</v>
      </c>
      <c r="T134" s="138">
        <f t="shared" si="3"/>
        <v>0</v>
      </c>
      <c r="AR134" s="139" t="s">
        <v>149</v>
      </c>
      <c r="AT134" s="139" t="s">
        <v>146</v>
      </c>
      <c r="AU134" s="139" t="s">
        <v>76</v>
      </c>
      <c r="AY134" s="13" t="s">
        <v>143</v>
      </c>
      <c r="BE134" s="140">
        <f t="shared" si="4"/>
        <v>0</v>
      </c>
      <c r="BF134" s="140">
        <f t="shared" si="5"/>
        <v>0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3" t="s">
        <v>76</v>
      </c>
      <c r="BK134" s="140">
        <f t="shared" si="9"/>
        <v>0</v>
      </c>
      <c r="BL134" s="13" t="s">
        <v>149</v>
      </c>
      <c r="BM134" s="139" t="s">
        <v>170</v>
      </c>
    </row>
    <row r="135" spans="2:65" s="1" customFormat="1" ht="16.5" customHeight="1">
      <c r="B135" s="128"/>
      <c r="C135" s="145" t="s">
        <v>112</v>
      </c>
      <c r="D135" s="145" t="s">
        <v>237</v>
      </c>
      <c r="E135" s="146" t="s">
        <v>584</v>
      </c>
      <c r="F135" s="147" t="s">
        <v>585</v>
      </c>
      <c r="G135" s="148" t="s">
        <v>292</v>
      </c>
      <c r="H135" s="149">
        <v>241.2</v>
      </c>
      <c r="I135" s="150">
        <v>0</v>
      </c>
      <c r="J135" s="150">
        <f t="shared" si="0"/>
        <v>0</v>
      </c>
      <c r="K135" s="147" t="s">
        <v>1</v>
      </c>
      <c r="L135" s="151"/>
      <c r="M135" s="152" t="s">
        <v>1</v>
      </c>
      <c r="N135" s="153" t="s">
        <v>33</v>
      </c>
      <c r="O135" s="137">
        <v>0</v>
      </c>
      <c r="P135" s="137">
        <f t="shared" si="1"/>
        <v>0</v>
      </c>
      <c r="Q135" s="137">
        <v>0</v>
      </c>
      <c r="R135" s="137">
        <f t="shared" si="2"/>
        <v>0</v>
      </c>
      <c r="S135" s="137">
        <v>0</v>
      </c>
      <c r="T135" s="138">
        <f t="shared" si="3"/>
        <v>0</v>
      </c>
      <c r="AR135" s="139" t="s">
        <v>228</v>
      </c>
      <c r="AT135" s="139" t="s">
        <v>237</v>
      </c>
      <c r="AU135" s="139" t="s">
        <v>76</v>
      </c>
      <c r="AY135" s="13" t="s">
        <v>143</v>
      </c>
      <c r="BE135" s="140">
        <f t="shared" si="4"/>
        <v>0</v>
      </c>
      <c r="BF135" s="140">
        <f t="shared" si="5"/>
        <v>0</v>
      </c>
      <c r="BG135" s="140">
        <f t="shared" si="6"/>
        <v>0</v>
      </c>
      <c r="BH135" s="140">
        <f t="shared" si="7"/>
        <v>0</v>
      </c>
      <c r="BI135" s="140">
        <f t="shared" si="8"/>
        <v>0</v>
      </c>
      <c r="BJ135" s="13" t="s">
        <v>76</v>
      </c>
      <c r="BK135" s="140">
        <f t="shared" si="9"/>
        <v>0</v>
      </c>
      <c r="BL135" s="13" t="s">
        <v>149</v>
      </c>
      <c r="BM135" s="139" t="s">
        <v>172</v>
      </c>
    </row>
    <row r="136" spans="2:65" s="1" customFormat="1" ht="16.5" customHeight="1">
      <c r="B136" s="128"/>
      <c r="C136" s="145" t="s">
        <v>115</v>
      </c>
      <c r="D136" s="145" t="s">
        <v>237</v>
      </c>
      <c r="E136" s="146" t="s">
        <v>586</v>
      </c>
      <c r="F136" s="147" t="s">
        <v>587</v>
      </c>
      <c r="G136" s="148" t="s">
        <v>292</v>
      </c>
      <c r="H136" s="149">
        <v>241.2</v>
      </c>
      <c r="I136" s="150">
        <v>0</v>
      </c>
      <c r="J136" s="150">
        <f t="shared" si="0"/>
        <v>0</v>
      </c>
      <c r="K136" s="147" t="s">
        <v>1</v>
      </c>
      <c r="L136" s="151"/>
      <c r="M136" s="152" t="s">
        <v>1</v>
      </c>
      <c r="N136" s="153" t="s">
        <v>33</v>
      </c>
      <c r="O136" s="137">
        <v>0</v>
      </c>
      <c r="P136" s="137">
        <f t="shared" si="1"/>
        <v>0</v>
      </c>
      <c r="Q136" s="137">
        <v>0</v>
      </c>
      <c r="R136" s="137">
        <f t="shared" si="2"/>
        <v>0</v>
      </c>
      <c r="S136" s="137">
        <v>0</v>
      </c>
      <c r="T136" s="138">
        <f t="shared" si="3"/>
        <v>0</v>
      </c>
      <c r="AR136" s="139" t="s">
        <v>228</v>
      </c>
      <c r="AT136" s="139" t="s">
        <v>237</v>
      </c>
      <c r="AU136" s="139" t="s">
        <v>76</v>
      </c>
      <c r="AY136" s="13" t="s">
        <v>143</v>
      </c>
      <c r="BE136" s="140">
        <f t="shared" si="4"/>
        <v>0</v>
      </c>
      <c r="BF136" s="140">
        <f t="shared" si="5"/>
        <v>0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3" t="s">
        <v>76</v>
      </c>
      <c r="BK136" s="140">
        <f t="shared" si="9"/>
        <v>0</v>
      </c>
      <c r="BL136" s="13" t="s">
        <v>149</v>
      </c>
      <c r="BM136" s="139" t="s">
        <v>174</v>
      </c>
    </row>
    <row r="137" spans="2:65" s="1" customFormat="1" ht="24" customHeight="1">
      <c r="B137" s="128"/>
      <c r="C137" s="129" t="s">
        <v>8</v>
      </c>
      <c r="D137" s="129" t="s">
        <v>146</v>
      </c>
      <c r="E137" s="130" t="s">
        <v>588</v>
      </c>
      <c r="F137" s="131" t="s">
        <v>589</v>
      </c>
      <c r="G137" s="132" t="s">
        <v>345</v>
      </c>
      <c r="H137" s="133">
        <v>4452.83</v>
      </c>
      <c r="I137" s="134">
        <v>0</v>
      </c>
      <c r="J137" s="134">
        <f t="shared" si="0"/>
        <v>0</v>
      </c>
      <c r="K137" s="131" t="s">
        <v>1</v>
      </c>
      <c r="L137" s="25"/>
      <c r="M137" s="135" t="s">
        <v>1</v>
      </c>
      <c r="N137" s="136" t="s">
        <v>33</v>
      </c>
      <c r="O137" s="137">
        <v>0</v>
      </c>
      <c r="P137" s="137">
        <f t="shared" si="1"/>
        <v>0</v>
      </c>
      <c r="Q137" s="137">
        <v>0</v>
      </c>
      <c r="R137" s="137">
        <f t="shared" si="2"/>
        <v>0</v>
      </c>
      <c r="S137" s="137">
        <v>0</v>
      </c>
      <c r="T137" s="138">
        <f t="shared" si="3"/>
        <v>0</v>
      </c>
      <c r="AR137" s="139" t="s">
        <v>149</v>
      </c>
      <c r="AT137" s="139" t="s">
        <v>146</v>
      </c>
      <c r="AU137" s="139" t="s">
        <v>76</v>
      </c>
      <c r="AY137" s="13" t="s">
        <v>143</v>
      </c>
      <c r="BE137" s="140">
        <f t="shared" si="4"/>
        <v>0</v>
      </c>
      <c r="BF137" s="140">
        <f t="shared" si="5"/>
        <v>0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3" t="s">
        <v>76</v>
      </c>
      <c r="BK137" s="140">
        <f t="shared" si="9"/>
        <v>0</v>
      </c>
      <c r="BL137" s="13" t="s">
        <v>149</v>
      </c>
      <c r="BM137" s="139" t="s">
        <v>176</v>
      </c>
    </row>
    <row r="138" spans="2:65" s="11" customFormat="1" ht="25.9" customHeight="1">
      <c r="B138" s="116"/>
      <c r="D138" s="117" t="s">
        <v>67</v>
      </c>
      <c r="E138" s="118" t="s">
        <v>329</v>
      </c>
      <c r="F138" s="118" t="s">
        <v>330</v>
      </c>
      <c r="J138" s="119">
        <f>BK138</f>
        <v>0</v>
      </c>
      <c r="L138" s="116"/>
      <c r="M138" s="120"/>
      <c r="N138" s="121"/>
      <c r="O138" s="121"/>
      <c r="P138" s="122">
        <f>SUM(P139:P143)</f>
        <v>0</v>
      </c>
      <c r="Q138" s="121"/>
      <c r="R138" s="122">
        <f>SUM(R139:R143)</f>
        <v>0</v>
      </c>
      <c r="S138" s="121"/>
      <c r="T138" s="123">
        <f>SUM(T139:T143)</f>
        <v>0</v>
      </c>
      <c r="AR138" s="117" t="s">
        <v>78</v>
      </c>
      <c r="AT138" s="124" t="s">
        <v>67</v>
      </c>
      <c r="AU138" s="124" t="s">
        <v>68</v>
      </c>
      <c r="AY138" s="117" t="s">
        <v>143</v>
      </c>
      <c r="BK138" s="125">
        <f>SUM(BK139:BK143)</f>
        <v>0</v>
      </c>
    </row>
    <row r="139" spans="2:65" s="1" customFormat="1" ht="16.5" customHeight="1">
      <c r="B139" s="128"/>
      <c r="C139" s="129" t="s">
        <v>149</v>
      </c>
      <c r="D139" s="129" t="s">
        <v>146</v>
      </c>
      <c r="E139" s="130" t="s">
        <v>590</v>
      </c>
      <c r="F139" s="131" t="s">
        <v>591</v>
      </c>
      <c r="G139" s="132" t="s">
        <v>292</v>
      </c>
      <c r="H139" s="133">
        <v>142.80000000000001</v>
      </c>
      <c r="I139" s="134">
        <v>0</v>
      </c>
      <c r="J139" s="134">
        <f>ROUND(I139*H139,2)</f>
        <v>0</v>
      </c>
      <c r="K139" s="131" t="s">
        <v>1</v>
      </c>
      <c r="L139" s="25"/>
      <c r="M139" s="135" t="s">
        <v>1</v>
      </c>
      <c r="N139" s="136" t="s">
        <v>33</v>
      </c>
      <c r="O139" s="137">
        <v>0</v>
      </c>
      <c r="P139" s="137">
        <f>O139*H139</f>
        <v>0</v>
      </c>
      <c r="Q139" s="137">
        <v>0</v>
      </c>
      <c r="R139" s="137">
        <f>Q139*H139</f>
        <v>0</v>
      </c>
      <c r="S139" s="137">
        <v>0</v>
      </c>
      <c r="T139" s="138">
        <f>S139*H139</f>
        <v>0</v>
      </c>
      <c r="AR139" s="139" t="s">
        <v>149</v>
      </c>
      <c r="AT139" s="139" t="s">
        <v>146</v>
      </c>
      <c r="AU139" s="139" t="s">
        <v>76</v>
      </c>
      <c r="AY139" s="13" t="s">
        <v>143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3" t="s">
        <v>76</v>
      </c>
      <c r="BK139" s="140">
        <f>ROUND(I139*H139,2)</f>
        <v>0</v>
      </c>
      <c r="BL139" s="13" t="s">
        <v>149</v>
      </c>
      <c r="BM139" s="139" t="s">
        <v>228</v>
      </c>
    </row>
    <row r="140" spans="2:65" s="1" customFormat="1" ht="16.5" customHeight="1">
      <c r="B140" s="128"/>
      <c r="C140" s="129" t="s">
        <v>229</v>
      </c>
      <c r="D140" s="129" t="s">
        <v>146</v>
      </c>
      <c r="E140" s="130" t="s">
        <v>592</v>
      </c>
      <c r="F140" s="131" t="s">
        <v>593</v>
      </c>
      <c r="G140" s="132" t="s">
        <v>292</v>
      </c>
      <c r="H140" s="133">
        <v>142.80000000000001</v>
      </c>
      <c r="I140" s="134">
        <v>0</v>
      </c>
      <c r="J140" s="134">
        <f>ROUND(I140*H140,2)</f>
        <v>0</v>
      </c>
      <c r="K140" s="131" t="s">
        <v>1</v>
      </c>
      <c r="L140" s="25"/>
      <c r="M140" s="135" t="s">
        <v>1</v>
      </c>
      <c r="N140" s="136" t="s">
        <v>33</v>
      </c>
      <c r="O140" s="137">
        <v>0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149</v>
      </c>
      <c r="AT140" s="139" t="s">
        <v>146</v>
      </c>
      <c r="AU140" s="139" t="s">
        <v>76</v>
      </c>
      <c r="AY140" s="13" t="s">
        <v>143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3" t="s">
        <v>76</v>
      </c>
      <c r="BK140" s="140">
        <f>ROUND(I140*H140,2)</f>
        <v>0</v>
      </c>
      <c r="BL140" s="13" t="s">
        <v>149</v>
      </c>
      <c r="BM140" s="139" t="s">
        <v>232</v>
      </c>
    </row>
    <row r="141" spans="2:65" s="1" customFormat="1" ht="24" customHeight="1">
      <c r="B141" s="128"/>
      <c r="C141" s="145" t="s">
        <v>164</v>
      </c>
      <c r="D141" s="145" t="s">
        <v>237</v>
      </c>
      <c r="E141" s="146" t="s">
        <v>594</v>
      </c>
      <c r="F141" s="147" t="s">
        <v>595</v>
      </c>
      <c r="G141" s="148" t="s">
        <v>200</v>
      </c>
      <c r="H141" s="149">
        <v>45.6</v>
      </c>
      <c r="I141" s="150">
        <v>0</v>
      </c>
      <c r="J141" s="150">
        <f>ROUND(I141*H141,2)</f>
        <v>0</v>
      </c>
      <c r="K141" s="147" t="s">
        <v>1</v>
      </c>
      <c r="L141" s="151"/>
      <c r="M141" s="152" t="s">
        <v>1</v>
      </c>
      <c r="N141" s="153" t="s">
        <v>33</v>
      </c>
      <c r="O141" s="137">
        <v>0</v>
      </c>
      <c r="P141" s="137">
        <f>O141*H141</f>
        <v>0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228</v>
      </c>
      <c r="AT141" s="139" t="s">
        <v>237</v>
      </c>
      <c r="AU141" s="139" t="s">
        <v>76</v>
      </c>
      <c r="AY141" s="13" t="s">
        <v>143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3" t="s">
        <v>76</v>
      </c>
      <c r="BK141" s="140">
        <f>ROUND(I141*H141,2)</f>
        <v>0</v>
      </c>
      <c r="BL141" s="13" t="s">
        <v>149</v>
      </c>
      <c r="BM141" s="139" t="s">
        <v>235</v>
      </c>
    </row>
    <row r="142" spans="2:65" s="1" customFormat="1" ht="16.5" customHeight="1">
      <c r="B142" s="128"/>
      <c r="C142" s="145" t="s">
        <v>236</v>
      </c>
      <c r="D142" s="145" t="s">
        <v>237</v>
      </c>
      <c r="E142" s="146" t="s">
        <v>596</v>
      </c>
      <c r="F142" s="147" t="s">
        <v>597</v>
      </c>
      <c r="G142" s="148" t="s">
        <v>200</v>
      </c>
      <c r="H142" s="149">
        <v>13.2</v>
      </c>
      <c r="I142" s="150">
        <v>0</v>
      </c>
      <c r="J142" s="150">
        <f>ROUND(I142*H142,2)</f>
        <v>0</v>
      </c>
      <c r="K142" s="147" t="s">
        <v>1</v>
      </c>
      <c r="L142" s="151"/>
      <c r="M142" s="152" t="s">
        <v>1</v>
      </c>
      <c r="N142" s="153" t="s">
        <v>33</v>
      </c>
      <c r="O142" s="137">
        <v>0</v>
      </c>
      <c r="P142" s="137">
        <f>O142*H142</f>
        <v>0</v>
      </c>
      <c r="Q142" s="137">
        <v>0</v>
      </c>
      <c r="R142" s="137">
        <f>Q142*H142</f>
        <v>0</v>
      </c>
      <c r="S142" s="137">
        <v>0</v>
      </c>
      <c r="T142" s="138">
        <f>S142*H142</f>
        <v>0</v>
      </c>
      <c r="AR142" s="139" t="s">
        <v>228</v>
      </c>
      <c r="AT142" s="139" t="s">
        <v>237</v>
      </c>
      <c r="AU142" s="139" t="s">
        <v>76</v>
      </c>
      <c r="AY142" s="13" t="s">
        <v>143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3" t="s">
        <v>76</v>
      </c>
      <c r="BK142" s="140">
        <f>ROUND(I142*H142,2)</f>
        <v>0</v>
      </c>
      <c r="BL142" s="13" t="s">
        <v>149</v>
      </c>
      <c r="BM142" s="139" t="s">
        <v>240</v>
      </c>
    </row>
    <row r="143" spans="2:65" s="1" customFormat="1" ht="16.5" customHeight="1">
      <c r="B143" s="128"/>
      <c r="C143" s="129" t="s">
        <v>166</v>
      </c>
      <c r="D143" s="129" t="s">
        <v>146</v>
      </c>
      <c r="E143" s="130" t="s">
        <v>598</v>
      </c>
      <c r="F143" s="131" t="s">
        <v>599</v>
      </c>
      <c r="G143" s="132" t="s">
        <v>345</v>
      </c>
      <c r="H143" s="133">
        <v>1864.22</v>
      </c>
      <c r="I143" s="134">
        <v>0</v>
      </c>
      <c r="J143" s="134">
        <f>ROUND(I143*H143,2)</f>
        <v>0</v>
      </c>
      <c r="K143" s="131" t="s">
        <v>1</v>
      </c>
      <c r="L143" s="25"/>
      <c r="M143" s="135" t="s">
        <v>1</v>
      </c>
      <c r="N143" s="136" t="s">
        <v>33</v>
      </c>
      <c r="O143" s="137">
        <v>0</v>
      </c>
      <c r="P143" s="137">
        <f>O143*H143</f>
        <v>0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AR143" s="139" t="s">
        <v>149</v>
      </c>
      <c r="AT143" s="139" t="s">
        <v>146</v>
      </c>
      <c r="AU143" s="139" t="s">
        <v>76</v>
      </c>
      <c r="AY143" s="13" t="s">
        <v>143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3" t="s">
        <v>76</v>
      </c>
      <c r="BK143" s="140">
        <f>ROUND(I143*H143,2)</f>
        <v>0</v>
      </c>
      <c r="BL143" s="13" t="s">
        <v>149</v>
      </c>
      <c r="BM143" s="139" t="s">
        <v>244</v>
      </c>
    </row>
    <row r="144" spans="2:65" s="11" customFormat="1" ht="25.9" customHeight="1">
      <c r="B144" s="116"/>
      <c r="D144" s="117" t="s">
        <v>67</v>
      </c>
      <c r="E144" s="118" t="s">
        <v>600</v>
      </c>
      <c r="F144" s="118" t="s">
        <v>601</v>
      </c>
      <c r="J144" s="119">
        <f>BK144</f>
        <v>0</v>
      </c>
      <c r="L144" s="116"/>
      <c r="M144" s="120"/>
      <c r="N144" s="121"/>
      <c r="O144" s="121"/>
      <c r="P144" s="122">
        <f>P145</f>
        <v>0</v>
      </c>
      <c r="Q144" s="121"/>
      <c r="R144" s="122">
        <f>R145</f>
        <v>0</v>
      </c>
      <c r="S144" s="121"/>
      <c r="T144" s="123">
        <f>T145</f>
        <v>0</v>
      </c>
      <c r="AR144" s="117" t="s">
        <v>76</v>
      </c>
      <c r="AT144" s="124" t="s">
        <v>67</v>
      </c>
      <c r="AU144" s="124" t="s">
        <v>68</v>
      </c>
      <c r="AY144" s="117" t="s">
        <v>143</v>
      </c>
      <c r="BK144" s="125">
        <f>BK145</f>
        <v>0</v>
      </c>
    </row>
    <row r="145" spans="2:65" s="1" customFormat="1" ht="16.5" customHeight="1">
      <c r="B145" s="128"/>
      <c r="C145" s="129" t="s">
        <v>7</v>
      </c>
      <c r="D145" s="129" t="s">
        <v>146</v>
      </c>
      <c r="E145" s="130" t="s">
        <v>602</v>
      </c>
      <c r="F145" s="131" t="s">
        <v>603</v>
      </c>
      <c r="G145" s="132" t="s">
        <v>227</v>
      </c>
      <c r="H145" s="133">
        <v>28.11</v>
      </c>
      <c r="I145" s="134">
        <v>0</v>
      </c>
      <c r="J145" s="134">
        <f>ROUND(I145*H145,2)</f>
        <v>0</v>
      </c>
      <c r="K145" s="131" t="s">
        <v>1</v>
      </c>
      <c r="L145" s="25"/>
      <c r="M145" s="141" t="s">
        <v>1</v>
      </c>
      <c r="N145" s="142" t="s">
        <v>33</v>
      </c>
      <c r="O145" s="143">
        <v>0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39" t="s">
        <v>151</v>
      </c>
      <c r="AT145" s="139" t="s">
        <v>146</v>
      </c>
      <c r="AU145" s="139" t="s">
        <v>76</v>
      </c>
      <c r="AY145" s="13" t="s">
        <v>143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3" t="s">
        <v>76</v>
      </c>
      <c r="BK145" s="140">
        <f>ROUND(I145*H145,2)</f>
        <v>0</v>
      </c>
      <c r="BL145" s="13" t="s">
        <v>151</v>
      </c>
      <c r="BM145" s="139" t="s">
        <v>247</v>
      </c>
    </row>
    <row r="146" spans="2:65" s="1" customFormat="1" ht="6.95" customHeight="1">
      <c r="B146" s="37"/>
      <c r="C146" s="38"/>
      <c r="D146" s="38"/>
      <c r="E146" s="38"/>
      <c r="F146" s="38"/>
      <c r="G146" s="38"/>
      <c r="H146" s="38"/>
      <c r="I146" s="38"/>
      <c r="J146" s="38"/>
      <c r="K146" s="38"/>
      <c r="L146" s="25"/>
    </row>
  </sheetData>
  <autoFilter ref="C119:K145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2"/>
  <sheetViews>
    <sheetView showGridLines="0" topLeftCell="A101" workbookViewId="0">
      <selection activeCell="Y122" sqref="Y12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93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1:46" ht="24.95" customHeight="1">
      <c r="B4" s="16"/>
      <c r="D4" s="17" t="s">
        <v>118</v>
      </c>
      <c r="L4" s="16"/>
      <c r="M4" s="82" t="s">
        <v>10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2" t="s">
        <v>14</v>
      </c>
      <c r="L6" s="16"/>
    </row>
    <row r="7" spans="1:46" ht="16.5" customHeight="1">
      <c r="B7" s="16"/>
      <c r="E7" s="193" t="str">
        <f>'Rekapitulace stavby'!K6</f>
        <v>Hradec Králové ON - oprava (střešního pláště, ZTI, výplně otvorů)</v>
      </c>
      <c r="F7" s="194"/>
      <c r="G7" s="194"/>
      <c r="H7" s="194"/>
      <c r="L7" s="16"/>
    </row>
    <row r="8" spans="1:46" s="1" customFormat="1" ht="12" customHeight="1">
      <c r="B8" s="25"/>
      <c r="D8" s="22" t="s">
        <v>119</v>
      </c>
      <c r="L8" s="25"/>
    </row>
    <row r="9" spans="1:46" s="1" customFormat="1" ht="36.950000000000003" customHeight="1">
      <c r="B9" s="25"/>
      <c r="E9" s="175" t="s">
        <v>604</v>
      </c>
      <c r="F9" s="192"/>
      <c r="G9" s="192"/>
      <c r="H9" s="192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1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5">
        <f>'Rekapitulace stavby'!AN8</f>
        <v>43913</v>
      </c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20</v>
      </c>
      <c r="I14" s="22" t="s">
        <v>21</v>
      </c>
      <c r="J14" s="20" t="str">
        <f>IF('Rekapitulace stavby'!AN10="","",'Rekapitulace stavby'!AN10)</f>
        <v/>
      </c>
      <c r="L14" s="25"/>
    </row>
    <row r="15" spans="1:46" s="1" customFormat="1" ht="18" customHeight="1">
      <c r="B15" s="25"/>
      <c r="E15" s="20" t="str">
        <f>IF('Rekapitulace stavby'!E11="","",'Rekapitulace stavby'!E11)</f>
        <v xml:space="preserve"> </v>
      </c>
      <c r="I15" s="22" t="s">
        <v>22</v>
      </c>
      <c r="J15" s="20" t="str">
        <f>IF('Rekapitulace stavby'!AN11="","",'Rekapitulace stavby'!AN11)</f>
        <v/>
      </c>
      <c r="L15" s="25"/>
    </row>
    <row r="16" spans="1:46" s="1" customFormat="1" ht="6.95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'Rekapitulace stavby'!AN13</f>
        <v/>
      </c>
      <c r="L17" s="25"/>
    </row>
    <row r="18" spans="2:12" s="1" customFormat="1" ht="18" customHeight="1">
      <c r="B18" s="25"/>
      <c r="E18" s="188" t="str">
        <f>'Rekapitulace stavby'!E14</f>
        <v xml:space="preserve"> </v>
      </c>
      <c r="F18" s="188"/>
      <c r="G18" s="188"/>
      <c r="H18" s="188"/>
      <c r="I18" s="22" t="s">
        <v>22</v>
      </c>
      <c r="J18" s="2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22</v>
      </c>
      <c r="J21" s="20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21</v>
      </c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 t="str">
        <f>IF('Rekapitulace stavby'!E20="","",'Rekapitulace stavby'!E20)</f>
        <v xml:space="preserve"> </v>
      </c>
      <c r="I24" s="22" t="s">
        <v>22</v>
      </c>
      <c r="J24" s="20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3"/>
      <c r="E27" s="183" t="s">
        <v>1</v>
      </c>
      <c r="F27" s="183"/>
      <c r="G27" s="183"/>
      <c r="H27" s="183"/>
      <c r="L27" s="83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4" t="s">
        <v>28</v>
      </c>
      <c r="J30" s="59">
        <f>ROUND(J119,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85" t="s">
        <v>32</v>
      </c>
      <c r="E33" s="22" t="s">
        <v>33</v>
      </c>
      <c r="F33" s="86">
        <f>ROUND((SUM(BE119:BE131)),  2)</f>
        <v>0</v>
      </c>
      <c r="I33" s="87">
        <v>0.21</v>
      </c>
      <c r="J33" s="86">
        <f>ROUND(((SUM(BE119:BE131))*I33),  2)</f>
        <v>0</v>
      </c>
      <c r="L33" s="25"/>
    </row>
    <row r="34" spans="2:12" s="1" customFormat="1" ht="14.45" customHeight="1">
      <c r="B34" s="25"/>
      <c r="E34" s="22" t="s">
        <v>34</v>
      </c>
      <c r="F34" s="86">
        <f>ROUND((SUM(BF119:BF131)),  2)</f>
        <v>0</v>
      </c>
      <c r="I34" s="87">
        <v>0.15</v>
      </c>
      <c r="J34" s="86">
        <f>ROUND(((SUM(BF119:BF131))*I34),  2)</f>
        <v>0</v>
      </c>
      <c r="L34" s="25"/>
    </row>
    <row r="35" spans="2:12" s="1" customFormat="1" ht="14.45" hidden="1" customHeight="1">
      <c r="B35" s="25"/>
      <c r="E35" s="22" t="s">
        <v>35</v>
      </c>
      <c r="F35" s="86">
        <f>ROUND((SUM(BG119:BG131)),  2)</f>
        <v>0</v>
      </c>
      <c r="I35" s="87">
        <v>0.21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86">
        <f>ROUND((SUM(BH119:BH131)),  2)</f>
        <v>0</v>
      </c>
      <c r="I36" s="87">
        <v>0.15</v>
      </c>
      <c r="J36" s="86">
        <f>0</f>
        <v>0</v>
      </c>
      <c r="L36" s="25"/>
    </row>
    <row r="37" spans="2:12" s="1" customFormat="1" ht="14.45" hidden="1" customHeight="1">
      <c r="B37" s="25"/>
      <c r="E37" s="22" t="s">
        <v>37</v>
      </c>
      <c r="F37" s="86">
        <f>ROUND((SUM(BI119:BI131)),  2)</f>
        <v>0</v>
      </c>
      <c r="I37" s="87">
        <v>0</v>
      </c>
      <c r="J37" s="86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38</v>
      </c>
      <c r="E39" s="50"/>
      <c r="F39" s="50"/>
      <c r="G39" s="90" t="s">
        <v>39</v>
      </c>
      <c r="H39" s="91" t="s">
        <v>40</v>
      </c>
      <c r="I39" s="50"/>
      <c r="J39" s="92">
        <f>SUM(J30:J37)</f>
        <v>0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41</v>
      </c>
      <c r="E50" s="35"/>
      <c r="F50" s="35"/>
      <c r="G50" s="34" t="s">
        <v>42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43</v>
      </c>
      <c r="E61" s="27"/>
      <c r="F61" s="94" t="s">
        <v>44</v>
      </c>
      <c r="G61" s="36" t="s">
        <v>43</v>
      </c>
      <c r="H61" s="27"/>
      <c r="I61" s="27"/>
      <c r="J61" s="95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45</v>
      </c>
      <c r="E65" s="35"/>
      <c r="F65" s="35"/>
      <c r="G65" s="34" t="s">
        <v>46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43</v>
      </c>
      <c r="E76" s="27"/>
      <c r="F76" s="94" t="s">
        <v>44</v>
      </c>
      <c r="G76" s="36" t="s">
        <v>43</v>
      </c>
      <c r="H76" s="27"/>
      <c r="I76" s="27"/>
      <c r="J76" s="95" t="s">
        <v>44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121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93" t="str">
        <f>E7</f>
        <v>Hradec Králové ON - oprava (střešního pláště, ZTI, výplně otvorů)</v>
      </c>
      <c r="F85" s="194"/>
      <c r="G85" s="194"/>
      <c r="H85" s="194"/>
      <c r="L85" s="25"/>
    </row>
    <row r="86" spans="2:47" s="1" customFormat="1" ht="12" customHeight="1">
      <c r="B86" s="25"/>
      <c r="C86" s="22" t="s">
        <v>119</v>
      </c>
      <c r="L86" s="25"/>
    </row>
    <row r="87" spans="2:47" s="1" customFormat="1" ht="16.5" customHeight="1">
      <c r="B87" s="25"/>
      <c r="E87" s="175" t="str">
        <f>E9</f>
        <v>06 - střecha 2</v>
      </c>
      <c r="F87" s="192"/>
      <c r="G87" s="192"/>
      <c r="H87" s="192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 </v>
      </c>
      <c r="I89" s="22" t="s">
        <v>19</v>
      </c>
      <c r="J89" s="45">
        <f>IF(J12="","",J12)</f>
        <v>43913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122</v>
      </c>
      <c r="D94" s="88"/>
      <c r="E94" s="88"/>
      <c r="F94" s="88"/>
      <c r="G94" s="88"/>
      <c r="H94" s="88"/>
      <c r="I94" s="88"/>
      <c r="J94" s="97" t="s">
        <v>123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124</v>
      </c>
      <c r="J96" s="59">
        <f>J119</f>
        <v>0</v>
      </c>
      <c r="L96" s="25"/>
      <c r="AU96" s="13" t="s">
        <v>125</v>
      </c>
    </row>
    <row r="97" spans="2:12" s="8" customFormat="1" ht="24.95" customHeight="1">
      <c r="B97" s="99"/>
      <c r="D97" s="100" t="s">
        <v>555</v>
      </c>
      <c r="E97" s="101"/>
      <c r="F97" s="101"/>
      <c r="G97" s="101"/>
      <c r="H97" s="101"/>
      <c r="I97" s="101"/>
      <c r="J97" s="102">
        <f>J120</f>
        <v>0</v>
      </c>
      <c r="L97" s="99"/>
    </row>
    <row r="98" spans="2:12" s="8" customFormat="1" ht="24.95" customHeight="1">
      <c r="B98" s="99"/>
      <c r="D98" s="100" t="s">
        <v>517</v>
      </c>
      <c r="E98" s="101"/>
      <c r="F98" s="101"/>
      <c r="G98" s="101"/>
      <c r="H98" s="101"/>
      <c r="I98" s="101"/>
      <c r="J98" s="102">
        <f>J127</f>
        <v>0</v>
      </c>
      <c r="L98" s="99"/>
    </row>
    <row r="99" spans="2:12" s="8" customFormat="1" ht="24.95" customHeight="1">
      <c r="B99" s="99"/>
      <c r="D99" s="100" t="s">
        <v>557</v>
      </c>
      <c r="E99" s="101"/>
      <c r="F99" s="101"/>
      <c r="G99" s="101"/>
      <c r="H99" s="101"/>
      <c r="I99" s="101"/>
      <c r="J99" s="102">
        <f>J130</f>
        <v>0</v>
      </c>
      <c r="L99" s="99"/>
    </row>
    <row r="100" spans="2:12" s="1" customFormat="1" ht="21.75" customHeight="1">
      <c r="B100" s="25"/>
      <c r="L100" s="25"/>
    </row>
    <row r="101" spans="2:12" s="1" customFormat="1" ht="6.95" customHeight="1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25"/>
    </row>
    <row r="105" spans="2:12" s="1" customFormat="1" ht="6.95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5"/>
    </row>
    <row r="106" spans="2:12" s="1" customFormat="1" ht="24.95" customHeight="1">
      <c r="B106" s="25"/>
      <c r="C106" s="17" t="s">
        <v>128</v>
      </c>
      <c r="L106" s="25"/>
    </row>
    <row r="107" spans="2:12" s="1" customFormat="1" ht="6.95" customHeight="1">
      <c r="B107" s="25"/>
      <c r="L107" s="25"/>
    </row>
    <row r="108" spans="2:12" s="1" customFormat="1" ht="12" customHeight="1">
      <c r="B108" s="25"/>
      <c r="C108" s="22" t="s">
        <v>14</v>
      </c>
      <c r="L108" s="25"/>
    </row>
    <row r="109" spans="2:12" s="1" customFormat="1" ht="16.5" customHeight="1">
      <c r="B109" s="25"/>
      <c r="E109" s="193" t="str">
        <f>E7</f>
        <v>Hradec Králové ON - oprava (střešního pláště, ZTI, výplně otvorů)</v>
      </c>
      <c r="F109" s="194"/>
      <c r="G109" s="194"/>
      <c r="H109" s="194"/>
      <c r="L109" s="25"/>
    </row>
    <row r="110" spans="2:12" s="1" customFormat="1" ht="12" customHeight="1">
      <c r="B110" s="25"/>
      <c r="C110" s="22" t="s">
        <v>119</v>
      </c>
      <c r="L110" s="25"/>
    </row>
    <row r="111" spans="2:12" s="1" customFormat="1" ht="16.5" customHeight="1">
      <c r="B111" s="25"/>
      <c r="E111" s="175" t="str">
        <f>E9</f>
        <v>06 - střecha 2</v>
      </c>
      <c r="F111" s="192"/>
      <c r="G111" s="192"/>
      <c r="H111" s="192"/>
      <c r="L111" s="25"/>
    </row>
    <row r="112" spans="2:12" s="1" customFormat="1" ht="6.95" customHeight="1">
      <c r="B112" s="25"/>
      <c r="L112" s="25"/>
    </row>
    <row r="113" spans="2:65" s="1" customFormat="1" ht="12" customHeight="1">
      <c r="B113" s="25"/>
      <c r="C113" s="22" t="s">
        <v>17</v>
      </c>
      <c r="F113" s="20" t="str">
        <f>F12</f>
        <v xml:space="preserve"> </v>
      </c>
      <c r="I113" s="22" t="s">
        <v>19</v>
      </c>
      <c r="J113" s="45">
        <f>IF(J12="","",J12)</f>
        <v>43913</v>
      </c>
      <c r="L113" s="25"/>
    </row>
    <row r="114" spans="2:65" s="1" customFormat="1" ht="6.95" customHeight="1">
      <c r="B114" s="25"/>
      <c r="L114" s="25"/>
    </row>
    <row r="115" spans="2:65" s="1" customFormat="1" ht="15.2" customHeight="1">
      <c r="B115" s="25"/>
      <c r="C115" s="22" t="s">
        <v>20</v>
      </c>
      <c r="F115" s="20" t="str">
        <f>E15</f>
        <v xml:space="preserve"> </v>
      </c>
      <c r="I115" s="22" t="s">
        <v>24</v>
      </c>
      <c r="J115" s="23" t="str">
        <f>E21</f>
        <v xml:space="preserve"> </v>
      </c>
      <c r="L115" s="25"/>
    </row>
    <row r="116" spans="2:65" s="1" customFormat="1" ht="15.2" customHeight="1">
      <c r="B116" s="25"/>
      <c r="C116" s="22" t="s">
        <v>23</v>
      </c>
      <c r="F116" s="20" t="str">
        <f>IF(E18="","",E18)</f>
        <v xml:space="preserve"> </v>
      </c>
      <c r="I116" s="22" t="s">
        <v>26</v>
      </c>
      <c r="J116" s="23" t="str">
        <f>E24</f>
        <v xml:space="preserve"> </v>
      </c>
      <c r="L116" s="25"/>
    </row>
    <row r="117" spans="2:65" s="1" customFormat="1" ht="10.35" customHeight="1">
      <c r="B117" s="25"/>
      <c r="L117" s="25"/>
    </row>
    <row r="118" spans="2:65" s="10" customFormat="1" ht="29.25" customHeight="1">
      <c r="B118" s="107"/>
      <c r="C118" s="108" t="s">
        <v>129</v>
      </c>
      <c r="D118" s="109" t="s">
        <v>53</v>
      </c>
      <c r="E118" s="109" t="s">
        <v>49</v>
      </c>
      <c r="F118" s="109" t="s">
        <v>50</v>
      </c>
      <c r="G118" s="109" t="s">
        <v>130</v>
      </c>
      <c r="H118" s="109" t="s">
        <v>131</v>
      </c>
      <c r="I118" s="109" t="s">
        <v>132</v>
      </c>
      <c r="J118" s="110" t="s">
        <v>123</v>
      </c>
      <c r="K118" s="111" t="s">
        <v>133</v>
      </c>
      <c r="L118" s="107"/>
      <c r="M118" s="52" t="s">
        <v>1</v>
      </c>
      <c r="N118" s="53" t="s">
        <v>32</v>
      </c>
      <c r="O118" s="53" t="s">
        <v>134</v>
      </c>
      <c r="P118" s="53" t="s">
        <v>135</v>
      </c>
      <c r="Q118" s="53" t="s">
        <v>136</v>
      </c>
      <c r="R118" s="53" t="s">
        <v>137</v>
      </c>
      <c r="S118" s="53" t="s">
        <v>138</v>
      </c>
      <c r="T118" s="54" t="s">
        <v>139</v>
      </c>
    </row>
    <row r="119" spans="2:65" s="1" customFormat="1" ht="22.9" customHeight="1">
      <c r="B119" s="25"/>
      <c r="C119" s="57" t="s">
        <v>140</v>
      </c>
      <c r="J119" s="112">
        <f>BK119</f>
        <v>0</v>
      </c>
      <c r="L119" s="25"/>
      <c r="M119" s="55"/>
      <c r="N119" s="46"/>
      <c r="O119" s="46"/>
      <c r="P119" s="113">
        <f>P120+P127+P130</f>
        <v>0</v>
      </c>
      <c r="Q119" s="46"/>
      <c r="R119" s="113">
        <f>R120+R127+R130</f>
        <v>0</v>
      </c>
      <c r="S119" s="46"/>
      <c r="T119" s="114">
        <f>T120+T127+T130</f>
        <v>0</v>
      </c>
      <c r="AT119" s="13" t="s">
        <v>67</v>
      </c>
      <c r="AU119" s="13" t="s">
        <v>125</v>
      </c>
      <c r="BK119" s="115">
        <f>BK120+BK127+BK130</f>
        <v>0</v>
      </c>
    </row>
    <row r="120" spans="2:65" s="11" customFormat="1" ht="25.9" customHeight="1">
      <c r="B120" s="116"/>
      <c r="D120" s="117" t="s">
        <v>67</v>
      </c>
      <c r="E120" s="118" t="s">
        <v>560</v>
      </c>
      <c r="F120" s="118" t="s">
        <v>561</v>
      </c>
      <c r="J120" s="119">
        <f>BK120</f>
        <v>0</v>
      </c>
      <c r="L120" s="116"/>
      <c r="M120" s="120"/>
      <c r="N120" s="121"/>
      <c r="O120" s="121"/>
      <c r="P120" s="122">
        <f>SUM(P121:P126)</f>
        <v>0</v>
      </c>
      <c r="Q120" s="121"/>
      <c r="R120" s="122">
        <f>SUM(R121:R126)</f>
        <v>0</v>
      </c>
      <c r="S120" s="121"/>
      <c r="T120" s="123">
        <f>SUM(T121:T126)</f>
        <v>0</v>
      </c>
      <c r="AR120" s="117" t="s">
        <v>78</v>
      </c>
      <c r="AT120" s="124" t="s">
        <v>67</v>
      </c>
      <c r="AU120" s="124" t="s">
        <v>68</v>
      </c>
      <c r="AY120" s="117" t="s">
        <v>143</v>
      </c>
      <c r="BK120" s="125">
        <f>SUM(BK121:BK126)</f>
        <v>0</v>
      </c>
    </row>
    <row r="121" spans="2:65" s="1" customFormat="1" ht="16.5" customHeight="1">
      <c r="B121" s="128"/>
      <c r="C121" s="129" t="s">
        <v>76</v>
      </c>
      <c r="D121" s="129" t="s">
        <v>146</v>
      </c>
      <c r="E121" s="130" t="s">
        <v>605</v>
      </c>
      <c r="F121" s="131" t="s">
        <v>606</v>
      </c>
      <c r="G121" s="132" t="s">
        <v>292</v>
      </c>
      <c r="H121" s="133">
        <v>31.2</v>
      </c>
      <c r="I121" s="134">
        <v>0</v>
      </c>
      <c r="J121" s="134">
        <f t="shared" ref="J121:J126" si="0">ROUND(I121*H121,2)</f>
        <v>0</v>
      </c>
      <c r="K121" s="131" t="s">
        <v>1</v>
      </c>
      <c r="L121" s="25"/>
      <c r="M121" s="135" t="s">
        <v>1</v>
      </c>
      <c r="N121" s="136" t="s">
        <v>33</v>
      </c>
      <c r="O121" s="137">
        <v>0</v>
      </c>
      <c r="P121" s="137">
        <f t="shared" ref="P121:P126" si="1">O121*H121</f>
        <v>0</v>
      </c>
      <c r="Q121" s="137">
        <v>0</v>
      </c>
      <c r="R121" s="137">
        <f t="shared" ref="R121:R126" si="2">Q121*H121</f>
        <v>0</v>
      </c>
      <c r="S121" s="137">
        <v>0</v>
      </c>
      <c r="T121" s="138">
        <f t="shared" ref="T121:T126" si="3">S121*H121</f>
        <v>0</v>
      </c>
      <c r="AR121" s="139" t="s">
        <v>149</v>
      </c>
      <c r="AT121" s="139" t="s">
        <v>146</v>
      </c>
      <c r="AU121" s="139" t="s">
        <v>76</v>
      </c>
      <c r="AY121" s="13" t="s">
        <v>143</v>
      </c>
      <c r="BE121" s="140">
        <f t="shared" ref="BE121:BE126" si="4">IF(N121="základní",J121,0)</f>
        <v>0</v>
      </c>
      <c r="BF121" s="140">
        <f t="shared" ref="BF121:BF126" si="5">IF(N121="snížená",J121,0)</f>
        <v>0</v>
      </c>
      <c r="BG121" s="140">
        <f t="shared" ref="BG121:BG126" si="6">IF(N121="zákl. přenesená",J121,0)</f>
        <v>0</v>
      </c>
      <c r="BH121" s="140">
        <f t="shared" ref="BH121:BH126" si="7">IF(N121="sníž. přenesená",J121,0)</f>
        <v>0</v>
      </c>
      <c r="BI121" s="140">
        <f t="shared" ref="BI121:BI126" si="8">IF(N121="nulová",J121,0)</f>
        <v>0</v>
      </c>
      <c r="BJ121" s="13" t="s">
        <v>76</v>
      </c>
      <c r="BK121" s="140">
        <f t="shared" ref="BK121:BK126" si="9">ROUND(I121*H121,2)</f>
        <v>0</v>
      </c>
      <c r="BL121" s="13" t="s">
        <v>149</v>
      </c>
      <c r="BM121" s="139" t="s">
        <v>78</v>
      </c>
    </row>
    <row r="122" spans="2:65" s="1" customFormat="1" ht="24" customHeight="1">
      <c r="B122" s="128"/>
      <c r="C122" s="129" t="s">
        <v>78</v>
      </c>
      <c r="D122" s="129" t="s">
        <v>146</v>
      </c>
      <c r="E122" s="130" t="s">
        <v>607</v>
      </c>
      <c r="F122" s="131" t="s">
        <v>608</v>
      </c>
      <c r="G122" s="132" t="s">
        <v>292</v>
      </c>
      <c r="H122" s="133">
        <v>13.2</v>
      </c>
      <c r="I122" s="134">
        <v>0</v>
      </c>
      <c r="J122" s="134">
        <f t="shared" si="0"/>
        <v>0</v>
      </c>
      <c r="K122" s="131" t="s">
        <v>1</v>
      </c>
      <c r="L122" s="25"/>
      <c r="M122" s="135" t="s">
        <v>1</v>
      </c>
      <c r="N122" s="136" t="s">
        <v>33</v>
      </c>
      <c r="O122" s="137">
        <v>0</v>
      </c>
      <c r="P122" s="137">
        <f t="shared" si="1"/>
        <v>0</v>
      </c>
      <c r="Q122" s="137">
        <v>0</v>
      </c>
      <c r="R122" s="137">
        <f t="shared" si="2"/>
        <v>0</v>
      </c>
      <c r="S122" s="137">
        <v>0</v>
      </c>
      <c r="T122" s="138">
        <f t="shared" si="3"/>
        <v>0</v>
      </c>
      <c r="AR122" s="139" t="s">
        <v>149</v>
      </c>
      <c r="AT122" s="139" t="s">
        <v>146</v>
      </c>
      <c r="AU122" s="139" t="s">
        <v>76</v>
      </c>
      <c r="AY122" s="13" t="s">
        <v>143</v>
      </c>
      <c r="BE122" s="140">
        <f t="shared" si="4"/>
        <v>0</v>
      </c>
      <c r="BF122" s="140">
        <f t="shared" si="5"/>
        <v>0</v>
      </c>
      <c r="BG122" s="140">
        <f t="shared" si="6"/>
        <v>0</v>
      </c>
      <c r="BH122" s="140">
        <f t="shared" si="7"/>
        <v>0</v>
      </c>
      <c r="BI122" s="140">
        <f t="shared" si="8"/>
        <v>0</v>
      </c>
      <c r="BJ122" s="13" t="s">
        <v>76</v>
      </c>
      <c r="BK122" s="140">
        <f t="shared" si="9"/>
        <v>0</v>
      </c>
      <c r="BL122" s="13" t="s">
        <v>149</v>
      </c>
      <c r="BM122" s="139" t="s">
        <v>151</v>
      </c>
    </row>
    <row r="123" spans="2:65" s="1" customFormat="1" ht="16.5" customHeight="1">
      <c r="B123" s="128"/>
      <c r="C123" s="129" t="s">
        <v>152</v>
      </c>
      <c r="D123" s="129" t="s">
        <v>146</v>
      </c>
      <c r="E123" s="130" t="s">
        <v>575</v>
      </c>
      <c r="F123" s="131" t="s">
        <v>609</v>
      </c>
      <c r="G123" s="132" t="s">
        <v>577</v>
      </c>
      <c r="H123" s="133">
        <v>1</v>
      </c>
      <c r="I123" s="134">
        <v>0</v>
      </c>
      <c r="J123" s="134">
        <f t="shared" si="0"/>
        <v>0</v>
      </c>
      <c r="K123" s="131" t="s">
        <v>1</v>
      </c>
      <c r="L123" s="25"/>
      <c r="M123" s="135" t="s">
        <v>1</v>
      </c>
      <c r="N123" s="136" t="s">
        <v>33</v>
      </c>
      <c r="O123" s="137">
        <v>0</v>
      </c>
      <c r="P123" s="137">
        <f t="shared" si="1"/>
        <v>0</v>
      </c>
      <c r="Q123" s="137">
        <v>0</v>
      </c>
      <c r="R123" s="137">
        <f t="shared" si="2"/>
        <v>0</v>
      </c>
      <c r="S123" s="137">
        <v>0</v>
      </c>
      <c r="T123" s="138">
        <f t="shared" si="3"/>
        <v>0</v>
      </c>
      <c r="AR123" s="139" t="s">
        <v>149</v>
      </c>
      <c r="AT123" s="139" t="s">
        <v>146</v>
      </c>
      <c r="AU123" s="139" t="s">
        <v>76</v>
      </c>
      <c r="AY123" s="13" t="s">
        <v>143</v>
      </c>
      <c r="BE123" s="140">
        <f t="shared" si="4"/>
        <v>0</v>
      </c>
      <c r="BF123" s="140">
        <f t="shared" si="5"/>
        <v>0</v>
      </c>
      <c r="BG123" s="140">
        <f t="shared" si="6"/>
        <v>0</v>
      </c>
      <c r="BH123" s="140">
        <f t="shared" si="7"/>
        <v>0</v>
      </c>
      <c r="BI123" s="140">
        <f t="shared" si="8"/>
        <v>0</v>
      </c>
      <c r="BJ123" s="13" t="s">
        <v>76</v>
      </c>
      <c r="BK123" s="140">
        <f t="shared" si="9"/>
        <v>0</v>
      </c>
      <c r="BL123" s="13" t="s">
        <v>149</v>
      </c>
      <c r="BM123" s="139" t="s">
        <v>154</v>
      </c>
    </row>
    <row r="124" spans="2:65" s="1" customFormat="1" ht="16.5" customHeight="1">
      <c r="B124" s="128"/>
      <c r="C124" s="129" t="s">
        <v>151</v>
      </c>
      <c r="D124" s="129" t="s">
        <v>146</v>
      </c>
      <c r="E124" s="130" t="s">
        <v>580</v>
      </c>
      <c r="F124" s="131" t="s">
        <v>610</v>
      </c>
      <c r="G124" s="132" t="s">
        <v>292</v>
      </c>
      <c r="H124" s="133">
        <v>2.4</v>
      </c>
      <c r="I124" s="134">
        <v>0</v>
      </c>
      <c r="J124" s="134">
        <f t="shared" si="0"/>
        <v>0</v>
      </c>
      <c r="K124" s="131" t="s">
        <v>1</v>
      </c>
      <c r="L124" s="25"/>
      <c r="M124" s="135" t="s">
        <v>1</v>
      </c>
      <c r="N124" s="136" t="s">
        <v>33</v>
      </c>
      <c r="O124" s="137">
        <v>0</v>
      </c>
      <c r="P124" s="137">
        <f t="shared" si="1"/>
        <v>0</v>
      </c>
      <c r="Q124" s="137">
        <v>0</v>
      </c>
      <c r="R124" s="137">
        <f t="shared" si="2"/>
        <v>0</v>
      </c>
      <c r="S124" s="137">
        <v>0</v>
      </c>
      <c r="T124" s="138">
        <f t="shared" si="3"/>
        <v>0</v>
      </c>
      <c r="AR124" s="139" t="s">
        <v>149</v>
      </c>
      <c r="AT124" s="139" t="s">
        <v>146</v>
      </c>
      <c r="AU124" s="139" t="s">
        <v>76</v>
      </c>
      <c r="AY124" s="13" t="s">
        <v>143</v>
      </c>
      <c r="BE124" s="140">
        <f t="shared" si="4"/>
        <v>0</v>
      </c>
      <c r="BF124" s="140">
        <f t="shared" si="5"/>
        <v>0</v>
      </c>
      <c r="BG124" s="140">
        <f t="shared" si="6"/>
        <v>0</v>
      </c>
      <c r="BH124" s="140">
        <f t="shared" si="7"/>
        <v>0</v>
      </c>
      <c r="BI124" s="140">
        <f t="shared" si="8"/>
        <v>0</v>
      </c>
      <c r="BJ124" s="13" t="s">
        <v>76</v>
      </c>
      <c r="BK124" s="140">
        <f t="shared" si="9"/>
        <v>0</v>
      </c>
      <c r="BL124" s="13" t="s">
        <v>149</v>
      </c>
      <c r="BM124" s="139" t="s">
        <v>156</v>
      </c>
    </row>
    <row r="125" spans="2:65" s="1" customFormat="1" ht="16.5" customHeight="1">
      <c r="B125" s="128"/>
      <c r="C125" s="145" t="s">
        <v>157</v>
      </c>
      <c r="D125" s="145" t="s">
        <v>237</v>
      </c>
      <c r="E125" s="146" t="s">
        <v>611</v>
      </c>
      <c r="F125" s="147" t="s">
        <v>612</v>
      </c>
      <c r="G125" s="148" t="s">
        <v>292</v>
      </c>
      <c r="H125" s="149">
        <v>54</v>
      </c>
      <c r="I125" s="150">
        <v>0</v>
      </c>
      <c r="J125" s="150">
        <f t="shared" si="0"/>
        <v>0</v>
      </c>
      <c r="K125" s="147" t="s">
        <v>1</v>
      </c>
      <c r="L125" s="151"/>
      <c r="M125" s="152" t="s">
        <v>1</v>
      </c>
      <c r="N125" s="153" t="s">
        <v>33</v>
      </c>
      <c r="O125" s="137">
        <v>0</v>
      </c>
      <c r="P125" s="137">
        <f t="shared" si="1"/>
        <v>0</v>
      </c>
      <c r="Q125" s="137">
        <v>0</v>
      </c>
      <c r="R125" s="137">
        <f t="shared" si="2"/>
        <v>0</v>
      </c>
      <c r="S125" s="137">
        <v>0</v>
      </c>
      <c r="T125" s="138">
        <f t="shared" si="3"/>
        <v>0</v>
      </c>
      <c r="AR125" s="139" t="s">
        <v>228</v>
      </c>
      <c r="AT125" s="139" t="s">
        <v>237</v>
      </c>
      <c r="AU125" s="139" t="s">
        <v>76</v>
      </c>
      <c r="AY125" s="13" t="s">
        <v>143</v>
      </c>
      <c r="BE125" s="140">
        <f t="shared" si="4"/>
        <v>0</v>
      </c>
      <c r="BF125" s="140">
        <f t="shared" si="5"/>
        <v>0</v>
      </c>
      <c r="BG125" s="140">
        <f t="shared" si="6"/>
        <v>0</v>
      </c>
      <c r="BH125" s="140">
        <f t="shared" si="7"/>
        <v>0</v>
      </c>
      <c r="BI125" s="140">
        <f t="shared" si="8"/>
        <v>0</v>
      </c>
      <c r="BJ125" s="13" t="s">
        <v>76</v>
      </c>
      <c r="BK125" s="140">
        <f t="shared" si="9"/>
        <v>0</v>
      </c>
      <c r="BL125" s="13" t="s">
        <v>149</v>
      </c>
      <c r="BM125" s="139" t="s">
        <v>103</v>
      </c>
    </row>
    <row r="126" spans="2:65" s="1" customFormat="1" ht="24" customHeight="1">
      <c r="B126" s="128"/>
      <c r="C126" s="129" t="s">
        <v>154</v>
      </c>
      <c r="D126" s="129" t="s">
        <v>146</v>
      </c>
      <c r="E126" s="130" t="s">
        <v>588</v>
      </c>
      <c r="F126" s="131" t="s">
        <v>589</v>
      </c>
      <c r="G126" s="132" t="s">
        <v>345</v>
      </c>
      <c r="H126" s="133">
        <v>324.95999999999998</v>
      </c>
      <c r="I126" s="134">
        <v>0</v>
      </c>
      <c r="J126" s="134">
        <f t="shared" si="0"/>
        <v>0</v>
      </c>
      <c r="K126" s="131" t="s">
        <v>1</v>
      </c>
      <c r="L126" s="25"/>
      <c r="M126" s="135" t="s">
        <v>1</v>
      </c>
      <c r="N126" s="136" t="s">
        <v>33</v>
      </c>
      <c r="O126" s="137">
        <v>0</v>
      </c>
      <c r="P126" s="137">
        <f t="shared" si="1"/>
        <v>0</v>
      </c>
      <c r="Q126" s="137">
        <v>0</v>
      </c>
      <c r="R126" s="137">
        <f t="shared" si="2"/>
        <v>0</v>
      </c>
      <c r="S126" s="137">
        <v>0</v>
      </c>
      <c r="T126" s="138">
        <f t="shared" si="3"/>
        <v>0</v>
      </c>
      <c r="AR126" s="139" t="s">
        <v>149</v>
      </c>
      <c r="AT126" s="139" t="s">
        <v>146</v>
      </c>
      <c r="AU126" s="139" t="s">
        <v>76</v>
      </c>
      <c r="AY126" s="13" t="s">
        <v>143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3" t="s">
        <v>76</v>
      </c>
      <c r="BK126" s="140">
        <f t="shared" si="9"/>
        <v>0</v>
      </c>
      <c r="BL126" s="13" t="s">
        <v>149</v>
      </c>
      <c r="BM126" s="139" t="s">
        <v>109</v>
      </c>
    </row>
    <row r="127" spans="2:65" s="11" customFormat="1" ht="25.9" customHeight="1">
      <c r="B127" s="116"/>
      <c r="D127" s="117" t="s">
        <v>67</v>
      </c>
      <c r="E127" s="118" t="s">
        <v>543</v>
      </c>
      <c r="F127" s="118" t="s">
        <v>544</v>
      </c>
      <c r="J127" s="119">
        <f>BK127</f>
        <v>0</v>
      </c>
      <c r="L127" s="116"/>
      <c r="M127" s="120"/>
      <c r="N127" s="121"/>
      <c r="O127" s="121"/>
      <c r="P127" s="122">
        <f>SUM(P128:P129)</f>
        <v>0</v>
      </c>
      <c r="Q127" s="121"/>
      <c r="R127" s="122">
        <f>SUM(R128:R129)</f>
        <v>0</v>
      </c>
      <c r="S127" s="121"/>
      <c r="T127" s="123">
        <f>SUM(T128:T129)</f>
        <v>0</v>
      </c>
      <c r="AR127" s="117" t="s">
        <v>78</v>
      </c>
      <c r="AT127" s="124" t="s">
        <v>67</v>
      </c>
      <c r="AU127" s="124" t="s">
        <v>68</v>
      </c>
      <c r="AY127" s="117" t="s">
        <v>143</v>
      </c>
      <c r="BK127" s="125">
        <f>SUM(BK128:BK129)</f>
        <v>0</v>
      </c>
    </row>
    <row r="128" spans="2:65" s="1" customFormat="1" ht="16.5" customHeight="1">
      <c r="B128" s="128"/>
      <c r="C128" s="129" t="s">
        <v>160</v>
      </c>
      <c r="D128" s="129" t="s">
        <v>146</v>
      </c>
      <c r="E128" s="130" t="s">
        <v>613</v>
      </c>
      <c r="F128" s="131" t="s">
        <v>614</v>
      </c>
      <c r="G128" s="132" t="s">
        <v>195</v>
      </c>
      <c r="H128" s="133">
        <v>31.2</v>
      </c>
      <c r="I128" s="134">
        <v>0</v>
      </c>
      <c r="J128" s="134">
        <f>ROUND(I128*H128,2)</f>
        <v>0</v>
      </c>
      <c r="K128" s="131" t="s">
        <v>1</v>
      </c>
      <c r="L128" s="25"/>
      <c r="M128" s="135" t="s">
        <v>1</v>
      </c>
      <c r="N128" s="136" t="s">
        <v>33</v>
      </c>
      <c r="O128" s="137">
        <v>0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AR128" s="139" t="s">
        <v>149</v>
      </c>
      <c r="AT128" s="139" t="s">
        <v>146</v>
      </c>
      <c r="AU128" s="139" t="s">
        <v>76</v>
      </c>
      <c r="AY128" s="13" t="s">
        <v>143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3" t="s">
        <v>76</v>
      </c>
      <c r="BK128" s="140">
        <f>ROUND(I128*H128,2)</f>
        <v>0</v>
      </c>
      <c r="BL128" s="13" t="s">
        <v>149</v>
      </c>
      <c r="BM128" s="139" t="s">
        <v>115</v>
      </c>
    </row>
    <row r="129" spans="2:65" s="1" customFormat="1" ht="24" customHeight="1">
      <c r="B129" s="128"/>
      <c r="C129" s="129" t="s">
        <v>156</v>
      </c>
      <c r="D129" s="129" t="s">
        <v>146</v>
      </c>
      <c r="E129" s="130" t="s">
        <v>615</v>
      </c>
      <c r="F129" s="131" t="s">
        <v>616</v>
      </c>
      <c r="G129" s="132" t="s">
        <v>345</v>
      </c>
      <c r="H129" s="133">
        <v>217.15</v>
      </c>
      <c r="I129" s="134">
        <v>0</v>
      </c>
      <c r="J129" s="134">
        <f>ROUND(I129*H129,2)</f>
        <v>0</v>
      </c>
      <c r="K129" s="131" t="s">
        <v>1</v>
      </c>
      <c r="L129" s="25"/>
      <c r="M129" s="135" t="s">
        <v>1</v>
      </c>
      <c r="N129" s="136" t="s">
        <v>33</v>
      </c>
      <c r="O129" s="137">
        <v>0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149</v>
      </c>
      <c r="AT129" s="139" t="s">
        <v>146</v>
      </c>
      <c r="AU129" s="139" t="s">
        <v>76</v>
      </c>
      <c r="AY129" s="13" t="s">
        <v>143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3" t="s">
        <v>76</v>
      </c>
      <c r="BK129" s="140">
        <f>ROUND(I129*H129,2)</f>
        <v>0</v>
      </c>
      <c r="BL129" s="13" t="s">
        <v>149</v>
      </c>
      <c r="BM129" s="139" t="s">
        <v>149</v>
      </c>
    </row>
    <row r="130" spans="2:65" s="11" customFormat="1" ht="25.9" customHeight="1">
      <c r="B130" s="116"/>
      <c r="D130" s="117" t="s">
        <v>67</v>
      </c>
      <c r="E130" s="118" t="s">
        <v>600</v>
      </c>
      <c r="F130" s="118" t="s">
        <v>601</v>
      </c>
      <c r="J130" s="119">
        <f>BK130</f>
        <v>0</v>
      </c>
      <c r="L130" s="116"/>
      <c r="M130" s="120"/>
      <c r="N130" s="121"/>
      <c r="O130" s="121"/>
      <c r="P130" s="122">
        <f>P131</f>
        <v>0</v>
      </c>
      <c r="Q130" s="121"/>
      <c r="R130" s="122">
        <f>R131</f>
        <v>0</v>
      </c>
      <c r="S130" s="121"/>
      <c r="T130" s="123">
        <f>T131</f>
        <v>0</v>
      </c>
      <c r="AR130" s="117" t="s">
        <v>76</v>
      </c>
      <c r="AT130" s="124" t="s">
        <v>67</v>
      </c>
      <c r="AU130" s="124" t="s">
        <v>68</v>
      </c>
      <c r="AY130" s="117" t="s">
        <v>143</v>
      </c>
      <c r="BK130" s="125">
        <f>BK131</f>
        <v>0</v>
      </c>
    </row>
    <row r="131" spans="2:65" s="1" customFormat="1" ht="16.5" customHeight="1">
      <c r="B131" s="128"/>
      <c r="C131" s="129" t="s">
        <v>13</v>
      </c>
      <c r="D131" s="129" t="s">
        <v>146</v>
      </c>
      <c r="E131" s="130" t="s">
        <v>617</v>
      </c>
      <c r="F131" s="131" t="s">
        <v>618</v>
      </c>
      <c r="G131" s="132" t="s">
        <v>521</v>
      </c>
      <c r="H131" s="133">
        <v>1</v>
      </c>
      <c r="I131" s="134">
        <v>0</v>
      </c>
      <c r="J131" s="134">
        <f>ROUND(I131*H131,2)</f>
        <v>0</v>
      </c>
      <c r="K131" s="131" t="s">
        <v>1</v>
      </c>
      <c r="L131" s="25"/>
      <c r="M131" s="141" t="s">
        <v>1</v>
      </c>
      <c r="N131" s="142" t="s">
        <v>33</v>
      </c>
      <c r="O131" s="143">
        <v>0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39" t="s">
        <v>151</v>
      </c>
      <c r="AT131" s="139" t="s">
        <v>146</v>
      </c>
      <c r="AU131" s="139" t="s">
        <v>76</v>
      </c>
      <c r="AY131" s="13" t="s">
        <v>143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3" t="s">
        <v>76</v>
      </c>
      <c r="BK131" s="140">
        <f>ROUND(I131*H131,2)</f>
        <v>0</v>
      </c>
      <c r="BL131" s="13" t="s">
        <v>151</v>
      </c>
      <c r="BM131" s="139" t="s">
        <v>164</v>
      </c>
    </row>
    <row r="132" spans="2:65" s="1" customFormat="1" ht="6.95" customHeight="1">
      <c r="B132" s="37"/>
      <c r="C132" s="38"/>
      <c r="D132" s="38"/>
      <c r="E132" s="38"/>
      <c r="F132" s="38"/>
      <c r="G132" s="38"/>
      <c r="H132" s="38"/>
      <c r="I132" s="38"/>
      <c r="J132" s="38"/>
      <c r="K132" s="38"/>
      <c r="L132" s="25"/>
    </row>
  </sheetData>
  <autoFilter ref="C118:K13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2"/>
  <sheetViews>
    <sheetView showGridLines="0" topLeftCell="A101" workbookViewId="0">
      <selection activeCell="V123" sqref="V123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96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1:46" ht="24.95" customHeight="1">
      <c r="B4" s="16"/>
      <c r="D4" s="17" t="s">
        <v>118</v>
      </c>
      <c r="L4" s="16"/>
      <c r="M4" s="82" t="s">
        <v>10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2" t="s">
        <v>14</v>
      </c>
      <c r="L6" s="16"/>
    </row>
    <row r="7" spans="1:46" ht="16.5" customHeight="1">
      <c r="B7" s="16"/>
      <c r="E7" s="193" t="str">
        <f>'Rekapitulace stavby'!K6</f>
        <v>Hradec Králové ON - oprava (střešního pláště, ZTI, výplně otvorů)</v>
      </c>
      <c r="F7" s="194"/>
      <c r="G7" s="194"/>
      <c r="H7" s="194"/>
      <c r="L7" s="16"/>
    </row>
    <row r="8" spans="1:46" s="1" customFormat="1" ht="12" customHeight="1">
      <c r="B8" s="25"/>
      <c r="D8" s="22" t="s">
        <v>119</v>
      </c>
      <c r="L8" s="25"/>
    </row>
    <row r="9" spans="1:46" s="1" customFormat="1" ht="36.950000000000003" customHeight="1">
      <c r="B9" s="25"/>
      <c r="E9" s="175" t="s">
        <v>619</v>
      </c>
      <c r="F9" s="192"/>
      <c r="G9" s="192"/>
      <c r="H9" s="192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1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5">
        <f>'Rekapitulace stavby'!AN8</f>
        <v>43913</v>
      </c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20</v>
      </c>
      <c r="I14" s="22" t="s">
        <v>21</v>
      </c>
      <c r="J14" s="20" t="str">
        <f>IF('Rekapitulace stavby'!AN10="","",'Rekapitulace stavby'!AN10)</f>
        <v/>
      </c>
      <c r="L14" s="25"/>
    </row>
    <row r="15" spans="1:46" s="1" customFormat="1" ht="18" customHeight="1">
      <c r="B15" s="25"/>
      <c r="E15" s="20" t="str">
        <f>IF('Rekapitulace stavby'!E11="","",'Rekapitulace stavby'!E11)</f>
        <v xml:space="preserve"> </v>
      </c>
      <c r="I15" s="22" t="s">
        <v>22</v>
      </c>
      <c r="J15" s="20" t="str">
        <f>IF('Rekapitulace stavby'!AN11="","",'Rekapitulace stavby'!AN11)</f>
        <v/>
      </c>
      <c r="L15" s="25"/>
    </row>
    <row r="16" spans="1:46" s="1" customFormat="1" ht="6.95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'Rekapitulace stavby'!AN13</f>
        <v/>
      </c>
      <c r="L17" s="25"/>
    </row>
    <row r="18" spans="2:12" s="1" customFormat="1" ht="18" customHeight="1">
      <c r="B18" s="25"/>
      <c r="E18" s="188" t="str">
        <f>'Rekapitulace stavby'!E14</f>
        <v xml:space="preserve"> </v>
      </c>
      <c r="F18" s="188"/>
      <c r="G18" s="188"/>
      <c r="H18" s="188"/>
      <c r="I18" s="22" t="s">
        <v>22</v>
      </c>
      <c r="J18" s="2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22</v>
      </c>
      <c r="J21" s="20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21</v>
      </c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 t="str">
        <f>IF('Rekapitulace stavby'!E20="","",'Rekapitulace stavby'!E20)</f>
        <v xml:space="preserve"> </v>
      </c>
      <c r="I24" s="22" t="s">
        <v>22</v>
      </c>
      <c r="J24" s="20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3"/>
      <c r="E27" s="183" t="s">
        <v>1</v>
      </c>
      <c r="F27" s="183"/>
      <c r="G27" s="183"/>
      <c r="H27" s="183"/>
      <c r="L27" s="83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4" t="s">
        <v>28</v>
      </c>
      <c r="J30" s="59">
        <f>ROUND(J119,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85" t="s">
        <v>32</v>
      </c>
      <c r="E33" s="22" t="s">
        <v>33</v>
      </c>
      <c r="F33" s="86">
        <f>ROUND((SUM(BE119:BE131)),  2)</f>
        <v>0</v>
      </c>
      <c r="I33" s="87">
        <v>0.21</v>
      </c>
      <c r="J33" s="86">
        <f>ROUND(((SUM(BE119:BE131))*I33),  2)</f>
        <v>0</v>
      </c>
      <c r="L33" s="25"/>
    </row>
    <row r="34" spans="2:12" s="1" customFormat="1" ht="14.45" customHeight="1">
      <c r="B34" s="25"/>
      <c r="E34" s="22" t="s">
        <v>34</v>
      </c>
      <c r="F34" s="86">
        <f>ROUND((SUM(BF119:BF131)),  2)</f>
        <v>0</v>
      </c>
      <c r="I34" s="87">
        <v>0.15</v>
      </c>
      <c r="J34" s="86">
        <f>ROUND(((SUM(BF119:BF131))*I34),  2)</f>
        <v>0</v>
      </c>
      <c r="L34" s="25"/>
    </row>
    <row r="35" spans="2:12" s="1" customFormat="1" ht="14.45" hidden="1" customHeight="1">
      <c r="B35" s="25"/>
      <c r="E35" s="22" t="s">
        <v>35</v>
      </c>
      <c r="F35" s="86">
        <f>ROUND((SUM(BG119:BG131)),  2)</f>
        <v>0</v>
      </c>
      <c r="I35" s="87">
        <v>0.21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86">
        <f>ROUND((SUM(BH119:BH131)),  2)</f>
        <v>0</v>
      </c>
      <c r="I36" s="87">
        <v>0.15</v>
      </c>
      <c r="J36" s="86">
        <f>0</f>
        <v>0</v>
      </c>
      <c r="L36" s="25"/>
    </row>
    <row r="37" spans="2:12" s="1" customFormat="1" ht="14.45" hidden="1" customHeight="1">
      <c r="B37" s="25"/>
      <c r="E37" s="22" t="s">
        <v>37</v>
      </c>
      <c r="F37" s="86">
        <f>ROUND((SUM(BI119:BI131)),  2)</f>
        <v>0</v>
      </c>
      <c r="I37" s="87">
        <v>0</v>
      </c>
      <c r="J37" s="86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38</v>
      </c>
      <c r="E39" s="50"/>
      <c r="F39" s="50"/>
      <c r="G39" s="90" t="s">
        <v>39</v>
      </c>
      <c r="H39" s="91" t="s">
        <v>40</v>
      </c>
      <c r="I39" s="50"/>
      <c r="J39" s="92">
        <f>SUM(J30:J37)</f>
        <v>0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41</v>
      </c>
      <c r="E50" s="35"/>
      <c r="F50" s="35"/>
      <c r="G50" s="34" t="s">
        <v>42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43</v>
      </c>
      <c r="E61" s="27"/>
      <c r="F61" s="94" t="s">
        <v>44</v>
      </c>
      <c r="G61" s="36" t="s">
        <v>43</v>
      </c>
      <c r="H61" s="27"/>
      <c r="I61" s="27"/>
      <c r="J61" s="95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45</v>
      </c>
      <c r="E65" s="35"/>
      <c r="F65" s="35"/>
      <c r="G65" s="34" t="s">
        <v>46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43</v>
      </c>
      <c r="E76" s="27"/>
      <c r="F76" s="94" t="s">
        <v>44</v>
      </c>
      <c r="G76" s="36" t="s">
        <v>43</v>
      </c>
      <c r="H76" s="27"/>
      <c r="I76" s="27"/>
      <c r="J76" s="95" t="s">
        <v>44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121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93" t="str">
        <f>E7</f>
        <v>Hradec Králové ON - oprava (střešního pláště, ZTI, výplně otvorů)</v>
      </c>
      <c r="F85" s="194"/>
      <c r="G85" s="194"/>
      <c r="H85" s="194"/>
      <c r="L85" s="25"/>
    </row>
    <row r="86" spans="2:47" s="1" customFormat="1" ht="12" customHeight="1">
      <c r="B86" s="25"/>
      <c r="C86" s="22" t="s">
        <v>119</v>
      </c>
      <c r="L86" s="25"/>
    </row>
    <row r="87" spans="2:47" s="1" customFormat="1" ht="16.5" customHeight="1">
      <c r="B87" s="25"/>
      <c r="E87" s="175" t="str">
        <f>E9</f>
        <v>07 - střecha 3</v>
      </c>
      <c r="F87" s="192"/>
      <c r="G87" s="192"/>
      <c r="H87" s="192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 </v>
      </c>
      <c r="I89" s="22" t="s">
        <v>19</v>
      </c>
      <c r="J89" s="45">
        <f>IF(J12="","",J12)</f>
        <v>43913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122</v>
      </c>
      <c r="D94" s="88"/>
      <c r="E94" s="88"/>
      <c r="F94" s="88"/>
      <c r="G94" s="88"/>
      <c r="H94" s="88"/>
      <c r="I94" s="88"/>
      <c r="J94" s="97" t="s">
        <v>123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124</v>
      </c>
      <c r="J96" s="59">
        <f>J119</f>
        <v>0</v>
      </c>
      <c r="L96" s="25"/>
      <c r="AU96" s="13" t="s">
        <v>125</v>
      </c>
    </row>
    <row r="97" spans="2:12" s="8" customFormat="1" ht="24.95" customHeight="1">
      <c r="B97" s="99"/>
      <c r="D97" s="100" t="s">
        <v>555</v>
      </c>
      <c r="E97" s="101"/>
      <c r="F97" s="101"/>
      <c r="G97" s="101"/>
      <c r="H97" s="101"/>
      <c r="I97" s="101"/>
      <c r="J97" s="102">
        <f>J120</f>
        <v>0</v>
      </c>
      <c r="L97" s="99"/>
    </row>
    <row r="98" spans="2:12" s="8" customFormat="1" ht="24.95" customHeight="1">
      <c r="B98" s="99"/>
      <c r="D98" s="100" t="s">
        <v>517</v>
      </c>
      <c r="E98" s="101"/>
      <c r="F98" s="101"/>
      <c r="G98" s="101"/>
      <c r="H98" s="101"/>
      <c r="I98" s="101"/>
      <c r="J98" s="102">
        <f>J127</f>
        <v>0</v>
      </c>
      <c r="L98" s="99"/>
    </row>
    <row r="99" spans="2:12" s="8" customFormat="1" ht="24.95" customHeight="1">
      <c r="B99" s="99"/>
      <c r="D99" s="100" t="s">
        <v>557</v>
      </c>
      <c r="E99" s="101"/>
      <c r="F99" s="101"/>
      <c r="G99" s="101"/>
      <c r="H99" s="101"/>
      <c r="I99" s="101"/>
      <c r="J99" s="102">
        <f>J130</f>
        <v>0</v>
      </c>
      <c r="L99" s="99"/>
    </row>
    <row r="100" spans="2:12" s="1" customFormat="1" ht="21.75" customHeight="1">
      <c r="B100" s="25"/>
      <c r="L100" s="25"/>
    </row>
    <row r="101" spans="2:12" s="1" customFormat="1" ht="6.95" customHeight="1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25"/>
    </row>
    <row r="105" spans="2:12" s="1" customFormat="1" ht="6.95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5"/>
    </row>
    <row r="106" spans="2:12" s="1" customFormat="1" ht="24.95" customHeight="1">
      <c r="B106" s="25"/>
      <c r="C106" s="17" t="s">
        <v>128</v>
      </c>
      <c r="L106" s="25"/>
    </row>
    <row r="107" spans="2:12" s="1" customFormat="1" ht="6.95" customHeight="1">
      <c r="B107" s="25"/>
      <c r="L107" s="25"/>
    </row>
    <row r="108" spans="2:12" s="1" customFormat="1" ht="12" customHeight="1">
      <c r="B108" s="25"/>
      <c r="C108" s="22" t="s">
        <v>14</v>
      </c>
      <c r="L108" s="25"/>
    </row>
    <row r="109" spans="2:12" s="1" customFormat="1" ht="16.5" customHeight="1">
      <c r="B109" s="25"/>
      <c r="E109" s="193" t="str">
        <f>E7</f>
        <v>Hradec Králové ON - oprava (střešního pláště, ZTI, výplně otvorů)</v>
      </c>
      <c r="F109" s="194"/>
      <c r="G109" s="194"/>
      <c r="H109" s="194"/>
      <c r="L109" s="25"/>
    </row>
    <row r="110" spans="2:12" s="1" customFormat="1" ht="12" customHeight="1">
      <c r="B110" s="25"/>
      <c r="C110" s="22" t="s">
        <v>119</v>
      </c>
      <c r="L110" s="25"/>
    </row>
    <row r="111" spans="2:12" s="1" customFormat="1" ht="16.5" customHeight="1">
      <c r="B111" s="25"/>
      <c r="E111" s="175" t="str">
        <f>E9</f>
        <v>07 - střecha 3</v>
      </c>
      <c r="F111" s="192"/>
      <c r="G111" s="192"/>
      <c r="H111" s="192"/>
      <c r="L111" s="25"/>
    </row>
    <row r="112" spans="2:12" s="1" customFormat="1" ht="6.95" customHeight="1">
      <c r="B112" s="25"/>
      <c r="L112" s="25"/>
    </row>
    <row r="113" spans="2:65" s="1" customFormat="1" ht="12" customHeight="1">
      <c r="B113" s="25"/>
      <c r="C113" s="22" t="s">
        <v>17</v>
      </c>
      <c r="F113" s="20" t="str">
        <f>F12</f>
        <v xml:space="preserve"> </v>
      </c>
      <c r="I113" s="22" t="s">
        <v>19</v>
      </c>
      <c r="J113" s="45">
        <f>IF(J12="","",J12)</f>
        <v>43913</v>
      </c>
      <c r="L113" s="25"/>
    </row>
    <row r="114" spans="2:65" s="1" customFormat="1" ht="6.95" customHeight="1">
      <c r="B114" s="25"/>
      <c r="L114" s="25"/>
    </row>
    <row r="115" spans="2:65" s="1" customFormat="1" ht="15.2" customHeight="1">
      <c r="B115" s="25"/>
      <c r="C115" s="22" t="s">
        <v>20</v>
      </c>
      <c r="F115" s="20" t="str">
        <f>E15</f>
        <v xml:space="preserve"> </v>
      </c>
      <c r="I115" s="22" t="s">
        <v>24</v>
      </c>
      <c r="J115" s="23" t="str">
        <f>E21</f>
        <v xml:space="preserve"> </v>
      </c>
      <c r="L115" s="25"/>
    </row>
    <row r="116" spans="2:65" s="1" customFormat="1" ht="15.2" customHeight="1">
      <c r="B116" s="25"/>
      <c r="C116" s="22" t="s">
        <v>23</v>
      </c>
      <c r="F116" s="20" t="str">
        <f>IF(E18="","",E18)</f>
        <v xml:space="preserve"> </v>
      </c>
      <c r="I116" s="22" t="s">
        <v>26</v>
      </c>
      <c r="J116" s="23" t="str">
        <f>E24</f>
        <v xml:space="preserve"> </v>
      </c>
      <c r="L116" s="25"/>
    </row>
    <row r="117" spans="2:65" s="1" customFormat="1" ht="10.35" customHeight="1">
      <c r="B117" s="25"/>
      <c r="L117" s="25"/>
    </row>
    <row r="118" spans="2:65" s="10" customFormat="1" ht="29.25" customHeight="1">
      <c r="B118" s="107"/>
      <c r="C118" s="108" t="s">
        <v>129</v>
      </c>
      <c r="D118" s="109" t="s">
        <v>53</v>
      </c>
      <c r="E118" s="109" t="s">
        <v>49</v>
      </c>
      <c r="F118" s="109" t="s">
        <v>50</v>
      </c>
      <c r="G118" s="109" t="s">
        <v>130</v>
      </c>
      <c r="H118" s="109" t="s">
        <v>131</v>
      </c>
      <c r="I118" s="109" t="s">
        <v>132</v>
      </c>
      <c r="J118" s="110" t="s">
        <v>123</v>
      </c>
      <c r="K118" s="111" t="s">
        <v>133</v>
      </c>
      <c r="L118" s="107"/>
      <c r="M118" s="52" t="s">
        <v>1</v>
      </c>
      <c r="N118" s="53" t="s">
        <v>32</v>
      </c>
      <c r="O118" s="53" t="s">
        <v>134</v>
      </c>
      <c r="P118" s="53" t="s">
        <v>135</v>
      </c>
      <c r="Q118" s="53" t="s">
        <v>136</v>
      </c>
      <c r="R118" s="53" t="s">
        <v>137</v>
      </c>
      <c r="S118" s="53" t="s">
        <v>138</v>
      </c>
      <c r="T118" s="54" t="s">
        <v>139</v>
      </c>
    </row>
    <row r="119" spans="2:65" s="1" customFormat="1" ht="22.9" customHeight="1">
      <c r="B119" s="25"/>
      <c r="C119" s="57" t="s">
        <v>140</v>
      </c>
      <c r="J119" s="112">
        <f>BK119</f>
        <v>0</v>
      </c>
      <c r="L119" s="25"/>
      <c r="M119" s="55"/>
      <c r="N119" s="46"/>
      <c r="O119" s="46"/>
      <c r="P119" s="113">
        <f>P120+P127+P130</f>
        <v>0</v>
      </c>
      <c r="Q119" s="46"/>
      <c r="R119" s="113">
        <f>R120+R127+R130</f>
        <v>0</v>
      </c>
      <c r="S119" s="46"/>
      <c r="T119" s="114">
        <f>T120+T127+T130</f>
        <v>0</v>
      </c>
      <c r="AT119" s="13" t="s">
        <v>67</v>
      </c>
      <c r="AU119" s="13" t="s">
        <v>125</v>
      </c>
      <c r="BK119" s="115">
        <f>BK120+BK127+BK130</f>
        <v>0</v>
      </c>
    </row>
    <row r="120" spans="2:65" s="11" customFormat="1" ht="25.9" customHeight="1">
      <c r="B120" s="116"/>
      <c r="D120" s="117" t="s">
        <v>67</v>
      </c>
      <c r="E120" s="118" t="s">
        <v>560</v>
      </c>
      <c r="F120" s="118" t="s">
        <v>561</v>
      </c>
      <c r="J120" s="119">
        <f>BK120</f>
        <v>0</v>
      </c>
      <c r="L120" s="116"/>
      <c r="M120" s="120"/>
      <c r="N120" s="121"/>
      <c r="O120" s="121"/>
      <c r="P120" s="122">
        <f>SUM(P121:P126)</f>
        <v>0</v>
      </c>
      <c r="Q120" s="121"/>
      <c r="R120" s="122">
        <f>SUM(R121:R126)</f>
        <v>0</v>
      </c>
      <c r="S120" s="121"/>
      <c r="T120" s="123">
        <f>SUM(T121:T126)</f>
        <v>0</v>
      </c>
      <c r="AR120" s="117" t="s">
        <v>78</v>
      </c>
      <c r="AT120" s="124" t="s">
        <v>67</v>
      </c>
      <c r="AU120" s="124" t="s">
        <v>68</v>
      </c>
      <c r="AY120" s="117" t="s">
        <v>143</v>
      </c>
      <c r="BK120" s="125">
        <f>SUM(BK121:BK126)</f>
        <v>0</v>
      </c>
    </row>
    <row r="121" spans="2:65" s="1" customFormat="1" ht="16.5" customHeight="1">
      <c r="B121" s="128"/>
      <c r="C121" s="129" t="s">
        <v>76</v>
      </c>
      <c r="D121" s="129" t="s">
        <v>146</v>
      </c>
      <c r="E121" s="130" t="s">
        <v>605</v>
      </c>
      <c r="F121" s="131" t="s">
        <v>606</v>
      </c>
      <c r="G121" s="132" t="s">
        <v>292</v>
      </c>
      <c r="H121" s="133">
        <v>601.20000000000005</v>
      </c>
      <c r="I121" s="134">
        <v>0</v>
      </c>
      <c r="J121" s="134">
        <f t="shared" ref="J121:J126" si="0">ROUND(I121*H121,2)</f>
        <v>0</v>
      </c>
      <c r="K121" s="131" t="s">
        <v>1</v>
      </c>
      <c r="L121" s="25"/>
      <c r="M121" s="135" t="s">
        <v>1</v>
      </c>
      <c r="N121" s="136" t="s">
        <v>33</v>
      </c>
      <c r="O121" s="137">
        <v>0</v>
      </c>
      <c r="P121" s="137">
        <f t="shared" ref="P121:P126" si="1">O121*H121</f>
        <v>0</v>
      </c>
      <c r="Q121" s="137">
        <v>0</v>
      </c>
      <c r="R121" s="137">
        <f t="shared" ref="R121:R126" si="2">Q121*H121</f>
        <v>0</v>
      </c>
      <c r="S121" s="137">
        <v>0</v>
      </c>
      <c r="T121" s="138">
        <f t="shared" ref="T121:T126" si="3">S121*H121</f>
        <v>0</v>
      </c>
      <c r="AR121" s="139" t="s">
        <v>149</v>
      </c>
      <c r="AT121" s="139" t="s">
        <v>146</v>
      </c>
      <c r="AU121" s="139" t="s">
        <v>76</v>
      </c>
      <c r="AY121" s="13" t="s">
        <v>143</v>
      </c>
      <c r="BE121" s="140">
        <f t="shared" ref="BE121:BE126" si="4">IF(N121="základní",J121,0)</f>
        <v>0</v>
      </c>
      <c r="BF121" s="140">
        <f t="shared" ref="BF121:BF126" si="5">IF(N121="snížená",J121,0)</f>
        <v>0</v>
      </c>
      <c r="BG121" s="140">
        <f t="shared" ref="BG121:BG126" si="6">IF(N121="zákl. přenesená",J121,0)</f>
        <v>0</v>
      </c>
      <c r="BH121" s="140">
        <f t="shared" ref="BH121:BH126" si="7">IF(N121="sníž. přenesená",J121,0)</f>
        <v>0</v>
      </c>
      <c r="BI121" s="140">
        <f t="shared" ref="BI121:BI126" si="8">IF(N121="nulová",J121,0)</f>
        <v>0</v>
      </c>
      <c r="BJ121" s="13" t="s">
        <v>76</v>
      </c>
      <c r="BK121" s="140">
        <f t="shared" ref="BK121:BK126" si="9">ROUND(I121*H121,2)</f>
        <v>0</v>
      </c>
      <c r="BL121" s="13" t="s">
        <v>149</v>
      </c>
      <c r="BM121" s="139" t="s">
        <v>78</v>
      </c>
    </row>
    <row r="122" spans="2:65" s="1" customFormat="1" ht="24" customHeight="1">
      <c r="B122" s="128"/>
      <c r="C122" s="129" t="s">
        <v>78</v>
      </c>
      <c r="D122" s="129" t="s">
        <v>146</v>
      </c>
      <c r="E122" s="130" t="s">
        <v>607</v>
      </c>
      <c r="F122" s="131" t="s">
        <v>608</v>
      </c>
      <c r="G122" s="132" t="s">
        <v>292</v>
      </c>
      <c r="H122" s="133">
        <v>138</v>
      </c>
      <c r="I122" s="134">
        <v>0</v>
      </c>
      <c r="J122" s="134">
        <f t="shared" si="0"/>
        <v>0</v>
      </c>
      <c r="K122" s="131" t="s">
        <v>1</v>
      </c>
      <c r="L122" s="25"/>
      <c r="M122" s="135" t="s">
        <v>1</v>
      </c>
      <c r="N122" s="136" t="s">
        <v>33</v>
      </c>
      <c r="O122" s="137">
        <v>0</v>
      </c>
      <c r="P122" s="137">
        <f t="shared" si="1"/>
        <v>0</v>
      </c>
      <c r="Q122" s="137">
        <v>0</v>
      </c>
      <c r="R122" s="137">
        <f t="shared" si="2"/>
        <v>0</v>
      </c>
      <c r="S122" s="137">
        <v>0</v>
      </c>
      <c r="T122" s="138">
        <f t="shared" si="3"/>
        <v>0</v>
      </c>
      <c r="AR122" s="139" t="s">
        <v>149</v>
      </c>
      <c r="AT122" s="139" t="s">
        <v>146</v>
      </c>
      <c r="AU122" s="139" t="s">
        <v>76</v>
      </c>
      <c r="AY122" s="13" t="s">
        <v>143</v>
      </c>
      <c r="BE122" s="140">
        <f t="shared" si="4"/>
        <v>0</v>
      </c>
      <c r="BF122" s="140">
        <f t="shared" si="5"/>
        <v>0</v>
      </c>
      <c r="BG122" s="140">
        <f t="shared" si="6"/>
        <v>0</v>
      </c>
      <c r="BH122" s="140">
        <f t="shared" si="7"/>
        <v>0</v>
      </c>
      <c r="BI122" s="140">
        <f t="shared" si="8"/>
        <v>0</v>
      </c>
      <c r="BJ122" s="13" t="s">
        <v>76</v>
      </c>
      <c r="BK122" s="140">
        <f t="shared" si="9"/>
        <v>0</v>
      </c>
      <c r="BL122" s="13" t="s">
        <v>149</v>
      </c>
      <c r="BM122" s="139" t="s">
        <v>151</v>
      </c>
    </row>
    <row r="123" spans="2:65" s="1" customFormat="1" ht="16.5" customHeight="1">
      <c r="B123" s="128"/>
      <c r="C123" s="129" t="s">
        <v>152</v>
      </c>
      <c r="D123" s="129" t="s">
        <v>146</v>
      </c>
      <c r="E123" s="130" t="s">
        <v>575</v>
      </c>
      <c r="F123" s="131" t="s">
        <v>609</v>
      </c>
      <c r="G123" s="132" t="s">
        <v>577</v>
      </c>
      <c r="H123" s="133">
        <v>4</v>
      </c>
      <c r="I123" s="134">
        <v>0</v>
      </c>
      <c r="J123" s="134">
        <f t="shared" si="0"/>
        <v>0</v>
      </c>
      <c r="K123" s="131" t="s">
        <v>1</v>
      </c>
      <c r="L123" s="25"/>
      <c r="M123" s="135" t="s">
        <v>1</v>
      </c>
      <c r="N123" s="136" t="s">
        <v>33</v>
      </c>
      <c r="O123" s="137">
        <v>0</v>
      </c>
      <c r="P123" s="137">
        <f t="shared" si="1"/>
        <v>0</v>
      </c>
      <c r="Q123" s="137">
        <v>0</v>
      </c>
      <c r="R123" s="137">
        <f t="shared" si="2"/>
        <v>0</v>
      </c>
      <c r="S123" s="137">
        <v>0</v>
      </c>
      <c r="T123" s="138">
        <f t="shared" si="3"/>
        <v>0</v>
      </c>
      <c r="AR123" s="139" t="s">
        <v>149</v>
      </c>
      <c r="AT123" s="139" t="s">
        <v>146</v>
      </c>
      <c r="AU123" s="139" t="s">
        <v>76</v>
      </c>
      <c r="AY123" s="13" t="s">
        <v>143</v>
      </c>
      <c r="BE123" s="140">
        <f t="shared" si="4"/>
        <v>0</v>
      </c>
      <c r="BF123" s="140">
        <f t="shared" si="5"/>
        <v>0</v>
      </c>
      <c r="BG123" s="140">
        <f t="shared" si="6"/>
        <v>0</v>
      </c>
      <c r="BH123" s="140">
        <f t="shared" si="7"/>
        <v>0</v>
      </c>
      <c r="BI123" s="140">
        <f t="shared" si="8"/>
        <v>0</v>
      </c>
      <c r="BJ123" s="13" t="s">
        <v>76</v>
      </c>
      <c r="BK123" s="140">
        <f t="shared" si="9"/>
        <v>0</v>
      </c>
      <c r="BL123" s="13" t="s">
        <v>149</v>
      </c>
      <c r="BM123" s="139" t="s">
        <v>154</v>
      </c>
    </row>
    <row r="124" spans="2:65" s="1" customFormat="1" ht="16.5" customHeight="1">
      <c r="B124" s="128"/>
      <c r="C124" s="129" t="s">
        <v>151</v>
      </c>
      <c r="D124" s="129" t="s">
        <v>146</v>
      </c>
      <c r="E124" s="130" t="s">
        <v>580</v>
      </c>
      <c r="F124" s="131" t="s">
        <v>610</v>
      </c>
      <c r="G124" s="132" t="s">
        <v>292</v>
      </c>
      <c r="H124" s="133">
        <v>37.200000000000003</v>
      </c>
      <c r="I124" s="134">
        <v>0</v>
      </c>
      <c r="J124" s="134">
        <f t="shared" si="0"/>
        <v>0</v>
      </c>
      <c r="K124" s="131" t="s">
        <v>1</v>
      </c>
      <c r="L124" s="25"/>
      <c r="M124" s="135" t="s">
        <v>1</v>
      </c>
      <c r="N124" s="136" t="s">
        <v>33</v>
      </c>
      <c r="O124" s="137">
        <v>0</v>
      </c>
      <c r="P124" s="137">
        <f t="shared" si="1"/>
        <v>0</v>
      </c>
      <c r="Q124" s="137">
        <v>0</v>
      </c>
      <c r="R124" s="137">
        <f t="shared" si="2"/>
        <v>0</v>
      </c>
      <c r="S124" s="137">
        <v>0</v>
      </c>
      <c r="T124" s="138">
        <f t="shared" si="3"/>
        <v>0</v>
      </c>
      <c r="AR124" s="139" t="s">
        <v>149</v>
      </c>
      <c r="AT124" s="139" t="s">
        <v>146</v>
      </c>
      <c r="AU124" s="139" t="s">
        <v>76</v>
      </c>
      <c r="AY124" s="13" t="s">
        <v>143</v>
      </c>
      <c r="BE124" s="140">
        <f t="shared" si="4"/>
        <v>0</v>
      </c>
      <c r="BF124" s="140">
        <f t="shared" si="5"/>
        <v>0</v>
      </c>
      <c r="BG124" s="140">
        <f t="shared" si="6"/>
        <v>0</v>
      </c>
      <c r="BH124" s="140">
        <f t="shared" si="7"/>
        <v>0</v>
      </c>
      <c r="BI124" s="140">
        <f t="shared" si="8"/>
        <v>0</v>
      </c>
      <c r="BJ124" s="13" t="s">
        <v>76</v>
      </c>
      <c r="BK124" s="140">
        <f t="shared" si="9"/>
        <v>0</v>
      </c>
      <c r="BL124" s="13" t="s">
        <v>149</v>
      </c>
      <c r="BM124" s="139" t="s">
        <v>156</v>
      </c>
    </row>
    <row r="125" spans="2:65" s="1" customFormat="1" ht="16.5" customHeight="1">
      <c r="B125" s="128"/>
      <c r="C125" s="145" t="s">
        <v>157</v>
      </c>
      <c r="D125" s="145" t="s">
        <v>237</v>
      </c>
      <c r="E125" s="146" t="s">
        <v>611</v>
      </c>
      <c r="F125" s="147" t="s">
        <v>612</v>
      </c>
      <c r="G125" s="148" t="s">
        <v>292</v>
      </c>
      <c r="H125" s="149">
        <v>886.8</v>
      </c>
      <c r="I125" s="150">
        <v>0</v>
      </c>
      <c r="J125" s="150">
        <f t="shared" si="0"/>
        <v>0</v>
      </c>
      <c r="K125" s="147" t="s">
        <v>1</v>
      </c>
      <c r="L125" s="151"/>
      <c r="M125" s="152" t="s">
        <v>1</v>
      </c>
      <c r="N125" s="153" t="s">
        <v>33</v>
      </c>
      <c r="O125" s="137">
        <v>0</v>
      </c>
      <c r="P125" s="137">
        <f t="shared" si="1"/>
        <v>0</v>
      </c>
      <c r="Q125" s="137">
        <v>0</v>
      </c>
      <c r="R125" s="137">
        <f t="shared" si="2"/>
        <v>0</v>
      </c>
      <c r="S125" s="137">
        <v>0</v>
      </c>
      <c r="T125" s="138">
        <f t="shared" si="3"/>
        <v>0</v>
      </c>
      <c r="AR125" s="139" t="s">
        <v>228</v>
      </c>
      <c r="AT125" s="139" t="s">
        <v>237</v>
      </c>
      <c r="AU125" s="139" t="s">
        <v>76</v>
      </c>
      <c r="AY125" s="13" t="s">
        <v>143</v>
      </c>
      <c r="BE125" s="140">
        <f t="shared" si="4"/>
        <v>0</v>
      </c>
      <c r="BF125" s="140">
        <f t="shared" si="5"/>
        <v>0</v>
      </c>
      <c r="BG125" s="140">
        <f t="shared" si="6"/>
        <v>0</v>
      </c>
      <c r="BH125" s="140">
        <f t="shared" si="7"/>
        <v>0</v>
      </c>
      <c r="BI125" s="140">
        <f t="shared" si="8"/>
        <v>0</v>
      </c>
      <c r="BJ125" s="13" t="s">
        <v>76</v>
      </c>
      <c r="BK125" s="140">
        <f t="shared" si="9"/>
        <v>0</v>
      </c>
      <c r="BL125" s="13" t="s">
        <v>149</v>
      </c>
      <c r="BM125" s="139" t="s">
        <v>103</v>
      </c>
    </row>
    <row r="126" spans="2:65" s="1" customFormat="1" ht="24" customHeight="1">
      <c r="B126" s="128"/>
      <c r="C126" s="129" t="s">
        <v>154</v>
      </c>
      <c r="D126" s="129" t="s">
        <v>146</v>
      </c>
      <c r="E126" s="130" t="s">
        <v>588</v>
      </c>
      <c r="F126" s="131" t="s">
        <v>589</v>
      </c>
      <c r="G126" s="132" t="s">
        <v>345</v>
      </c>
      <c r="H126" s="133">
        <v>4715.88</v>
      </c>
      <c r="I126" s="134">
        <v>0</v>
      </c>
      <c r="J126" s="134">
        <f t="shared" si="0"/>
        <v>0</v>
      </c>
      <c r="K126" s="131" t="s">
        <v>1</v>
      </c>
      <c r="L126" s="25"/>
      <c r="M126" s="135" t="s">
        <v>1</v>
      </c>
      <c r="N126" s="136" t="s">
        <v>33</v>
      </c>
      <c r="O126" s="137">
        <v>0</v>
      </c>
      <c r="P126" s="137">
        <f t="shared" si="1"/>
        <v>0</v>
      </c>
      <c r="Q126" s="137">
        <v>0</v>
      </c>
      <c r="R126" s="137">
        <f t="shared" si="2"/>
        <v>0</v>
      </c>
      <c r="S126" s="137">
        <v>0</v>
      </c>
      <c r="T126" s="138">
        <f t="shared" si="3"/>
        <v>0</v>
      </c>
      <c r="AR126" s="139" t="s">
        <v>149</v>
      </c>
      <c r="AT126" s="139" t="s">
        <v>146</v>
      </c>
      <c r="AU126" s="139" t="s">
        <v>76</v>
      </c>
      <c r="AY126" s="13" t="s">
        <v>143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3" t="s">
        <v>76</v>
      </c>
      <c r="BK126" s="140">
        <f t="shared" si="9"/>
        <v>0</v>
      </c>
      <c r="BL126" s="13" t="s">
        <v>149</v>
      </c>
      <c r="BM126" s="139" t="s">
        <v>109</v>
      </c>
    </row>
    <row r="127" spans="2:65" s="11" customFormat="1" ht="25.9" customHeight="1">
      <c r="B127" s="116"/>
      <c r="D127" s="117" t="s">
        <v>67</v>
      </c>
      <c r="E127" s="118" t="s">
        <v>543</v>
      </c>
      <c r="F127" s="118" t="s">
        <v>544</v>
      </c>
      <c r="J127" s="119">
        <f>BK127</f>
        <v>0</v>
      </c>
      <c r="L127" s="116"/>
      <c r="M127" s="120"/>
      <c r="N127" s="121"/>
      <c r="O127" s="121"/>
      <c r="P127" s="122">
        <f>SUM(P128:P129)</f>
        <v>0</v>
      </c>
      <c r="Q127" s="121"/>
      <c r="R127" s="122">
        <f>SUM(R128:R129)</f>
        <v>0</v>
      </c>
      <c r="S127" s="121"/>
      <c r="T127" s="123">
        <f>SUM(T128:T129)</f>
        <v>0</v>
      </c>
      <c r="AR127" s="117" t="s">
        <v>78</v>
      </c>
      <c r="AT127" s="124" t="s">
        <v>67</v>
      </c>
      <c r="AU127" s="124" t="s">
        <v>68</v>
      </c>
      <c r="AY127" s="117" t="s">
        <v>143</v>
      </c>
      <c r="BK127" s="125">
        <f>SUM(BK128:BK129)</f>
        <v>0</v>
      </c>
    </row>
    <row r="128" spans="2:65" s="1" customFormat="1" ht="16.5" customHeight="1">
      <c r="B128" s="128"/>
      <c r="C128" s="129" t="s">
        <v>160</v>
      </c>
      <c r="D128" s="129" t="s">
        <v>146</v>
      </c>
      <c r="E128" s="130" t="s">
        <v>613</v>
      </c>
      <c r="F128" s="131" t="s">
        <v>614</v>
      </c>
      <c r="G128" s="132" t="s">
        <v>195</v>
      </c>
      <c r="H128" s="133">
        <v>211.2</v>
      </c>
      <c r="I128" s="134">
        <v>0</v>
      </c>
      <c r="J128" s="134">
        <f>ROUND(I128*H128,2)</f>
        <v>0</v>
      </c>
      <c r="K128" s="131" t="s">
        <v>1</v>
      </c>
      <c r="L128" s="25"/>
      <c r="M128" s="135" t="s">
        <v>1</v>
      </c>
      <c r="N128" s="136" t="s">
        <v>33</v>
      </c>
      <c r="O128" s="137">
        <v>0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AR128" s="139" t="s">
        <v>149</v>
      </c>
      <c r="AT128" s="139" t="s">
        <v>146</v>
      </c>
      <c r="AU128" s="139" t="s">
        <v>76</v>
      </c>
      <c r="AY128" s="13" t="s">
        <v>143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3" t="s">
        <v>76</v>
      </c>
      <c r="BK128" s="140">
        <f>ROUND(I128*H128,2)</f>
        <v>0</v>
      </c>
      <c r="BL128" s="13" t="s">
        <v>149</v>
      </c>
      <c r="BM128" s="139" t="s">
        <v>115</v>
      </c>
    </row>
    <row r="129" spans="2:65" s="1" customFormat="1" ht="24" customHeight="1">
      <c r="B129" s="128"/>
      <c r="C129" s="129" t="s">
        <v>156</v>
      </c>
      <c r="D129" s="129" t="s">
        <v>146</v>
      </c>
      <c r="E129" s="130" t="s">
        <v>615</v>
      </c>
      <c r="F129" s="131" t="s">
        <v>616</v>
      </c>
      <c r="G129" s="132" t="s">
        <v>345</v>
      </c>
      <c r="H129" s="133">
        <v>1469.95</v>
      </c>
      <c r="I129" s="134">
        <v>0</v>
      </c>
      <c r="J129" s="134">
        <f>ROUND(I129*H129,2)</f>
        <v>0</v>
      </c>
      <c r="K129" s="131" t="s">
        <v>1</v>
      </c>
      <c r="L129" s="25"/>
      <c r="M129" s="135" t="s">
        <v>1</v>
      </c>
      <c r="N129" s="136" t="s">
        <v>33</v>
      </c>
      <c r="O129" s="137">
        <v>0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149</v>
      </c>
      <c r="AT129" s="139" t="s">
        <v>146</v>
      </c>
      <c r="AU129" s="139" t="s">
        <v>76</v>
      </c>
      <c r="AY129" s="13" t="s">
        <v>143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3" t="s">
        <v>76</v>
      </c>
      <c r="BK129" s="140">
        <f>ROUND(I129*H129,2)</f>
        <v>0</v>
      </c>
      <c r="BL129" s="13" t="s">
        <v>149</v>
      </c>
      <c r="BM129" s="139" t="s">
        <v>149</v>
      </c>
    </row>
    <row r="130" spans="2:65" s="11" customFormat="1" ht="25.9" customHeight="1">
      <c r="B130" s="116"/>
      <c r="D130" s="117" t="s">
        <v>67</v>
      </c>
      <c r="E130" s="118" t="s">
        <v>600</v>
      </c>
      <c r="F130" s="118" t="s">
        <v>601</v>
      </c>
      <c r="J130" s="119">
        <f>BK130</f>
        <v>0</v>
      </c>
      <c r="L130" s="116"/>
      <c r="M130" s="120"/>
      <c r="N130" s="121"/>
      <c r="O130" s="121"/>
      <c r="P130" s="122">
        <f>P131</f>
        <v>0</v>
      </c>
      <c r="Q130" s="121"/>
      <c r="R130" s="122">
        <f>R131</f>
        <v>0</v>
      </c>
      <c r="S130" s="121"/>
      <c r="T130" s="123">
        <f>T131</f>
        <v>0</v>
      </c>
      <c r="AR130" s="117" t="s">
        <v>76</v>
      </c>
      <c r="AT130" s="124" t="s">
        <v>67</v>
      </c>
      <c r="AU130" s="124" t="s">
        <v>68</v>
      </c>
      <c r="AY130" s="117" t="s">
        <v>143</v>
      </c>
      <c r="BK130" s="125">
        <f>BK131</f>
        <v>0</v>
      </c>
    </row>
    <row r="131" spans="2:65" s="1" customFormat="1" ht="16.5" customHeight="1">
      <c r="B131" s="128"/>
      <c r="C131" s="129" t="s">
        <v>13</v>
      </c>
      <c r="D131" s="129" t="s">
        <v>146</v>
      </c>
      <c r="E131" s="130" t="s">
        <v>617</v>
      </c>
      <c r="F131" s="131" t="s">
        <v>618</v>
      </c>
      <c r="G131" s="132" t="s">
        <v>521</v>
      </c>
      <c r="H131" s="133">
        <v>1</v>
      </c>
      <c r="I131" s="134">
        <v>0</v>
      </c>
      <c r="J131" s="134">
        <f>ROUND(I131*H131,2)</f>
        <v>0</v>
      </c>
      <c r="K131" s="131" t="s">
        <v>1</v>
      </c>
      <c r="L131" s="25"/>
      <c r="M131" s="141" t="s">
        <v>1</v>
      </c>
      <c r="N131" s="142" t="s">
        <v>33</v>
      </c>
      <c r="O131" s="143">
        <v>0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39" t="s">
        <v>151</v>
      </c>
      <c r="AT131" s="139" t="s">
        <v>146</v>
      </c>
      <c r="AU131" s="139" t="s">
        <v>76</v>
      </c>
      <c r="AY131" s="13" t="s">
        <v>143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3" t="s">
        <v>76</v>
      </c>
      <c r="BK131" s="140">
        <f>ROUND(I131*H131,2)</f>
        <v>0</v>
      </c>
      <c r="BL131" s="13" t="s">
        <v>151</v>
      </c>
      <c r="BM131" s="139" t="s">
        <v>164</v>
      </c>
    </row>
    <row r="132" spans="2:65" s="1" customFormat="1" ht="6.95" customHeight="1">
      <c r="B132" s="37"/>
      <c r="C132" s="38"/>
      <c r="D132" s="38"/>
      <c r="E132" s="38"/>
      <c r="F132" s="38"/>
      <c r="G132" s="38"/>
      <c r="H132" s="38"/>
      <c r="I132" s="38"/>
      <c r="J132" s="38"/>
      <c r="K132" s="38"/>
      <c r="L132" s="25"/>
    </row>
  </sheetData>
  <autoFilter ref="C118:K13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1"/>
  <sheetViews>
    <sheetView showGridLines="0" topLeftCell="A119" workbookViewId="0">
      <selection activeCell="V126" sqref="V12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99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1:46" ht="24.95" customHeight="1">
      <c r="B4" s="16"/>
      <c r="D4" s="17" t="s">
        <v>118</v>
      </c>
      <c r="L4" s="16"/>
      <c r="M4" s="82" t="s">
        <v>10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2" t="s">
        <v>14</v>
      </c>
      <c r="L6" s="16"/>
    </row>
    <row r="7" spans="1:46" ht="16.5" customHeight="1">
      <c r="B7" s="16"/>
      <c r="E7" s="193" t="str">
        <f>'Rekapitulace stavby'!K6</f>
        <v>Hradec Králové ON - oprava (střešního pláště, ZTI, výplně otvorů)</v>
      </c>
      <c r="F7" s="194"/>
      <c r="G7" s="194"/>
      <c r="H7" s="194"/>
      <c r="L7" s="16"/>
    </row>
    <row r="8" spans="1:46" s="1" customFormat="1" ht="12" customHeight="1">
      <c r="B8" s="25"/>
      <c r="D8" s="22" t="s">
        <v>119</v>
      </c>
      <c r="L8" s="25"/>
    </row>
    <row r="9" spans="1:46" s="1" customFormat="1" ht="36.950000000000003" customHeight="1">
      <c r="B9" s="25"/>
      <c r="E9" s="175" t="s">
        <v>620</v>
      </c>
      <c r="F9" s="192"/>
      <c r="G9" s="192"/>
      <c r="H9" s="192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1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5">
        <f>'Rekapitulace stavby'!AN8</f>
        <v>43913</v>
      </c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20</v>
      </c>
      <c r="I14" s="22" t="s">
        <v>21</v>
      </c>
      <c r="J14" s="20" t="str">
        <f>IF('Rekapitulace stavby'!AN10="","",'Rekapitulace stavby'!AN10)</f>
        <v/>
      </c>
      <c r="L14" s="25"/>
    </row>
    <row r="15" spans="1:46" s="1" customFormat="1" ht="18" customHeight="1">
      <c r="B15" s="25"/>
      <c r="E15" s="20" t="str">
        <f>IF('Rekapitulace stavby'!E11="","",'Rekapitulace stavby'!E11)</f>
        <v xml:space="preserve"> </v>
      </c>
      <c r="I15" s="22" t="s">
        <v>22</v>
      </c>
      <c r="J15" s="20" t="str">
        <f>IF('Rekapitulace stavby'!AN11="","",'Rekapitulace stavby'!AN11)</f>
        <v/>
      </c>
      <c r="L15" s="25"/>
    </row>
    <row r="16" spans="1:46" s="1" customFormat="1" ht="6.95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'Rekapitulace stavby'!AN13</f>
        <v/>
      </c>
      <c r="L17" s="25"/>
    </row>
    <row r="18" spans="2:12" s="1" customFormat="1" ht="18" customHeight="1">
      <c r="B18" s="25"/>
      <c r="E18" s="188" t="str">
        <f>'Rekapitulace stavby'!E14</f>
        <v xml:space="preserve"> </v>
      </c>
      <c r="F18" s="188"/>
      <c r="G18" s="188"/>
      <c r="H18" s="188"/>
      <c r="I18" s="22" t="s">
        <v>22</v>
      </c>
      <c r="J18" s="2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22</v>
      </c>
      <c r="J21" s="20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21</v>
      </c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 t="str">
        <f>IF('Rekapitulace stavby'!E20="","",'Rekapitulace stavby'!E20)</f>
        <v xml:space="preserve"> </v>
      </c>
      <c r="I24" s="22" t="s">
        <v>22</v>
      </c>
      <c r="J24" s="20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3"/>
      <c r="E27" s="183" t="s">
        <v>1</v>
      </c>
      <c r="F27" s="183"/>
      <c r="G27" s="183"/>
      <c r="H27" s="183"/>
      <c r="L27" s="83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4" t="s">
        <v>28</v>
      </c>
      <c r="J30" s="59">
        <f>ROUND(J120,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85" t="s">
        <v>32</v>
      </c>
      <c r="E33" s="22" t="s">
        <v>33</v>
      </c>
      <c r="F33" s="86">
        <f>ROUND((SUM(BE120:BE140)),  2)</f>
        <v>0</v>
      </c>
      <c r="I33" s="87">
        <v>0.21</v>
      </c>
      <c r="J33" s="86">
        <f>ROUND(((SUM(BE120:BE140))*I33),  2)</f>
        <v>0</v>
      </c>
      <c r="L33" s="25"/>
    </row>
    <row r="34" spans="2:12" s="1" customFormat="1" ht="14.45" customHeight="1">
      <c r="B34" s="25"/>
      <c r="E34" s="22" t="s">
        <v>34</v>
      </c>
      <c r="F34" s="86">
        <f>ROUND((SUM(BF120:BF140)),  2)</f>
        <v>0</v>
      </c>
      <c r="I34" s="87">
        <v>0.15</v>
      </c>
      <c r="J34" s="86">
        <f>ROUND(((SUM(BF120:BF140))*I34),  2)</f>
        <v>0</v>
      </c>
      <c r="L34" s="25"/>
    </row>
    <row r="35" spans="2:12" s="1" customFormat="1" ht="14.45" hidden="1" customHeight="1">
      <c r="B35" s="25"/>
      <c r="E35" s="22" t="s">
        <v>35</v>
      </c>
      <c r="F35" s="86">
        <f>ROUND((SUM(BG120:BG140)),  2)</f>
        <v>0</v>
      </c>
      <c r="I35" s="87">
        <v>0.21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86">
        <f>ROUND((SUM(BH120:BH140)),  2)</f>
        <v>0</v>
      </c>
      <c r="I36" s="87">
        <v>0.15</v>
      </c>
      <c r="J36" s="86">
        <f>0</f>
        <v>0</v>
      </c>
      <c r="L36" s="25"/>
    </row>
    <row r="37" spans="2:12" s="1" customFormat="1" ht="14.45" hidden="1" customHeight="1">
      <c r="B37" s="25"/>
      <c r="E37" s="22" t="s">
        <v>37</v>
      </c>
      <c r="F37" s="86">
        <f>ROUND((SUM(BI120:BI140)),  2)</f>
        <v>0</v>
      </c>
      <c r="I37" s="87">
        <v>0</v>
      </c>
      <c r="J37" s="86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38</v>
      </c>
      <c r="E39" s="50"/>
      <c r="F39" s="50"/>
      <c r="G39" s="90" t="s">
        <v>39</v>
      </c>
      <c r="H39" s="91" t="s">
        <v>40</v>
      </c>
      <c r="I39" s="50"/>
      <c r="J39" s="92">
        <f>SUM(J30:J37)</f>
        <v>0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41</v>
      </c>
      <c r="E50" s="35"/>
      <c r="F50" s="35"/>
      <c r="G50" s="34" t="s">
        <v>42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43</v>
      </c>
      <c r="E61" s="27"/>
      <c r="F61" s="94" t="s">
        <v>44</v>
      </c>
      <c r="G61" s="36" t="s">
        <v>43</v>
      </c>
      <c r="H61" s="27"/>
      <c r="I61" s="27"/>
      <c r="J61" s="95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45</v>
      </c>
      <c r="E65" s="35"/>
      <c r="F65" s="35"/>
      <c r="G65" s="34" t="s">
        <v>46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43</v>
      </c>
      <c r="E76" s="27"/>
      <c r="F76" s="94" t="s">
        <v>44</v>
      </c>
      <c r="G76" s="36" t="s">
        <v>43</v>
      </c>
      <c r="H76" s="27"/>
      <c r="I76" s="27"/>
      <c r="J76" s="95" t="s">
        <v>44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121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93" t="str">
        <f>E7</f>
        <v>Hradec Králové ON - oprava (střešního pláště, ZTI, výplně otvorů)</v>
      </c>
      <c r="F85" s="194"/>
      <c r="G85" s="194"/>
      <c r="H85" s="194"/>
      <c r="L85" s="25"/>
    </row>
    <row r="86" spans="2:47" s="1" customFormat="1" ht="12" customHeight="1">
      <c r="B86" s="25"/>
      <c r="C86" s="22" t="s">
        <v>119</v>
      </c>
      <c r="L86" s="25"/>
    </row>
    <row r="87" spans="2:47" s="1" customFormat="1" ht="16.5" customHeight="1">
      <c r="B87" s="25"/>
      <c r="E87" s="175" t="str">
        <f>E9</f>
        <v>08 - střecha 4</v>
      </c>
      <c r="F87" s="192"/>
      <c r="G87" s="192"/>
      <c r="H87" s="192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 </v>
      </c>
      <c r="I89" s="22" t="s">
        <v>19</v>
      </c>
      <c r="J89" s="45">
        <f>IF(J12="","",J12)</f>
        <v>43913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122</v>
      </c>
      <c r="D94" s="88"/>
      <c r="E94" s="88"/>
      <c r="F94" s="88"/>
      <c r="G94" s="88"/>
      <c r="H94" s="88"/>
      <c r="I94" s="88"/>
      <c r="J94" s="97" t="s">
        <v>123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124</v>
      </c>
      <c r="J96" s="59">
        <f>J120</f>
        <v>0</v>
      </c>
      <c r="L96" s="25"/>
      <c r="AU96" s="13" t="s">
        <v>125</v>
      </c>
    </row>
    <row r="97" spans="2:12" s="8" customFormat="1" ht="24.95" customHeight="1">
      <c r="B97" s="99"/>
      <c r="D97" s="100" t="s">
        <v>555</v>
      </c>
      <c r="E97" s="101"/>
      <c r="F97" s="101"/>
      <c r="G97" s="101"/>
      <c r="H97" s="101"/>
      <c r="I97" s="101"/>
      <c r="J97" s="102">
        <f>J121</f>
        <v>0</v>
      </c>
      <c r="L97" s="99"/>
    </row>
    <row r="98" spans="2:12" s="8" customFormat="1" ht="24.95" customHeight="1">
      <c r="B98" s="99"/>
      <c r="D98" s="100" t="s">
        <v>517</v>
      </c>
      <c r="E98" s="101"/>
      <c r="F98" s="101"/>
      <c r="G98" s="101"/>
      <c r="H98" s="101"/>
      <c r="I98" s="101"/>
      <c r="J98" s="102">
        <f>J130</f>
        <v>0</v>
      </c>
      <c r="L98" s="99"/>
    </row>
    <row r="99" spans="2:12" s="8" customFormat="1" ht="24.95" customHeight="1">
      <c r="B99" s="99"/>
      <c r="D99" s="100" t="s">
        <v>621</v>
      </c>
      <c r="E99" s="101"/>
      <c r="F99" s="101"/>
      <c r="G99" s="101"/>
      <c r="H99" s="101"/>
      <c r="I99" s="101"/>
      <c r="J99" s="102">
        <f>J137</f>
        <v>0</v>
      </c>
      <c r="L99" s="99"/>
    </row>
    <row r="100" spans="2:12" s="8" customFormat="1" ht="24.95" customHeight="1">
      <c r="B100" s="99"/>
      <c r="D100" s="100" t="s">
        <v>557</v>
      </c>
      <c r="E100" s="101"/>
      <c r="F100" s="101"/>
      <c r="G100" s="101"/>
      <c r="H100" s="101"/>
      <c r="I100" s="101"/>
      <c r="J100" s="102">
        <f>J139</f>
        <v>0</v>
      </c>
      <c r="L100" s="99"/>
    </row>
    <row r="101" spans="2:12" s="1" customFormat="1" ht="21.75" customHeight="1">
      <c r="B101" s="25"/>
      <c r="L101" s="25"/>
    </row>
    <row r="102" spans="2:12" s="1" customFormat="1" ht="6.95" customHeight="1"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25"/>
    </row>
    <row r="106" spans="2:12" s="1" customFormat="1" ht="6.95" customHeight="1"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25"/>
    </row>
    <row r="107" spans="2:12" s="1" customFormat="1" ht="24.95" customHeight="1">
      <c r="B107" s="25"/>
      <c r="C107" s="17" t="s">
        <v>128</v>
      </c>
      <c r="L107" s="25"/>
    </row>
    <row r="108" spans="2:12" s="1" customFormat="1" ht="6.95" customHeight="1">
      <c r="B108" s="25"/>
      <c r="L108" s="25"/>
    </row>
    <row r="109" spans="2:12" s="1" customFormat="1" ht="12" customHeight="1">
      <c r="B109" s="25"/>
      <c r="C109" s="22" t="s">
        <v>14</v>
      </c>
      <c r="L109" s="25"/>
    </row>
    <row r="110" spans="2:12" s="1" customFormat="1" ht="16.5" customHeight="1">
      <c r="B110" s="25"/>
      <c r="E110" s="193" t="str">
        <f>E7</f>
        <v>Hradec Králové ON - oprava (střešního pláště, ZTI, výplně otvorů)</v>
      </c>
      <c r="F110" s="194"/>
      <c r="G110" s="194"/>
      <c r="H110" s="194"/>
      <c r="L110" s="25"/>
    </row>
    <row r="111" spans="2:12" s="1" customFormat="1" ht="12" customHeight="1">
      <c r="B111" s="25"/>
      <c r="C111" s="22" t="s">
        <v>119</v>
      </c>
      <c r="L111" s="25"/>
    </row>
    <row r="112" spans="2:12" s="1" customFormat="1" ht="16.5" customHeight="1">
      <c r="B112" s="25"/>
      <c r="E112" s="175" t="str">
        <f>E9</f>
        <v>08 - střecha 4</v>
      </c>
      <c r="F112" s="192"/>
      <c r="G112" s="192"/>
      <c r="H112" s="192"/>
      <c r="L112" s="25"/>
    </row>
    <row r="113" spans="2:65" s="1" customFormat="1" ht="6.95" customHeight="1">
      <c r="B113" s="25"/>
      <c r="L113" s="25"/>
    </row>
    <row r="114" spans="2:65" s="1" customFormat="1" ht="12" customHeight="1">
      <c r="B114" s="25"/>
      <c r="C114" s="22" t="s">
        <v>17</v>
      </c>
      <c r="F114" s="20" t="str">
        <f>F12</f>
        <v xml:space="preserve"> </v>
      </c>
      <c r="I114" s="22" t="s">
        <v>19</v>
      </c>
      <c r="J114" s="45">
        <f>IF(J12="","",J12)</f>
        <v>43913</v>
      </c>
      <c r="L114" s="25"/>
    </row>
    <row r="115" spans="2:65" s="1" customFormat="1" ht="6.95" customHeight="1">
      <c r="B115" s="25"/>
      <c r="L115" s="25"/>
    </row>
    <row r="116" spans="2:65" s="1" customFormat="1" ht="15.2" customHeight="1">
      <c r="B116" s="25"/>
      <c r="C116" s="22" t="s">
        <v>20</v>
      </c>
      <c r="F116" s="20" t="str">
        <f>E15</f>
        <v xml:space="preserve"> </v>
      </c>
      <c r="I116" s="22" t="s">
        <v>24</v>
      </c>
      <c r="J116" s="23" t="str">
        <f>E21</f>
        <v xml:space="preserve"> </v>
      </c>
      <c r="L116" s="25"/>
    </row>
    <row r="117" spans="2:65" s="1" customFormat="1" ht="15.2" customHeight="1">
      <c r="B117" s="25"/>
      <c r="C117" s="22" t="s">
        <v>23</v>
      </c>
      <c r="F117" s="20" t="str">
        <f>IF(E18="","",E18)</f>
        <v xml:space="preserve"> </v>
      </c>
      <c r="I117" s="22" t="s">
        <v>26</v>
      </c>
      <c r="J117" s="23" t="str">
        <f>E24</f>
        <v xml:space="preserve"> </v>
      </c>
      <c r="L117" s="25"/>
    </row>
    <row r="118" spans="2:65" s="1" customFormat="1" ht="10.35" customHeight="1">
      <c r="B118" s="25"/>
      <c r="L118" s="25"/>
    </row>
    <row r="119" spans="2:65" s="10" customFormat="1" ht="29.25" customHeight="1">
      <c r="B119" s="107"/>
      <c r="C119" s="108" t="s">
        <v>129</v>
      </c>
      <c r="D119" s="109" t="s">
        <v>53</v>
      </c>
      <c r="E119" s="109" t="s">
        <v>49</v>
      </c>
      <c r="F119" s="109" t="s">
        <v>50</v>
      </c>
      <c r="G119" s="109" t="s">
        <v>130</v>
      </c>
      <c r="H119" s="109" t="s">
        <v>131</v>
      </c>
      <c r="I119" s="109" t="s">
        <v>132</v>
      </c>
      <c r="J119" s="110" t="s">
        <v>123</v>
      </c>
      <c r="K119" s="111" t="s">
        <v>133</v>
      </c>
      <c r="L119" s="107"/>
      <c r="M119" s="52" t="s">
        <v>1</v>
      </c>
      <c r="N119" s="53" t="s">
        <v>32</v>
      </c>
      <c r="O119" s="53" t="s">
        <v>134</v>
      </c>
      <c r="P119" s="53" t="s">
        <v>135</v>
      </c>
      <c r="Q119" s="53" t="s">
        <v>136</v>
      </c>
      <c r="R119" s="53" t="s">
        <v>137</v>
      </c>
      <c r="S119" s="53" t="s">
        <v>138</v>
      </c>
      <c r="T119" s="54" t="s">
        <v>139</v>
      </c>
    </row>
    <row r="120" spans="2:65" s="1" customFormat="1" ht="22.9" customHeight="1">
      <c r="B120" s="25"/>
      <c r="C120" s="57" t="s">
        <v>140</v>
      </c>
      <c r="J120" s="112">
        <f>BK120</f>
        <v>0</v>
      </c>
      <c r="L120" s="25"/>
      <c r="M120" s="55"/>
      <c r="N120" s="46"/>
      <c r="O120" s="46"/>
      <c r="P120" s="113">
        <f>P121+P130+P137+P139</f>
        <v>0</v>
      </c>
      <c r="Q120" s="46"/>
      <c r="R120" s="113">
        <f>R121+R130+R137+R139</f>
        <v>0</v>
      </c>
      <c r="S120" s="46"/>
      <c r="T120" s="114">
        <f>T121+T130+T137+T139</f>
        <v>0</v>
      </c>
      <c r="AT120" s="13" t="s">
        <v>67</v>
      </c>
      <c r="AU120" s="13" t="s">
        <v>125</v>
      </c>
      <c r="BK120" s="115">
        <f>BK121+BK130+BK137+BK139</f>
        <v>0</v>
      </c>
    </row>
    <row r="121" spans="2:65" s="11" customFormat="1" ht="25.9" customHeight="1">
      <c r="B121" s="116"/>
      <c r="D121" s="117" t="s">
        <v>67</v>
      </c>
      <c r="E121" s="118" t="s">
        <v>560</v>
      </c>
      <c r="F121" s="118" t="s">
        <v>561</v>
      </c>
      <c r="J121" s="119">
        <f>BK121</f>
        <v>0</v>
      </c>
      <c r="L121" s="116"/>
      <c r="M121" s="120"/>
      <c r="N121" s="121"/>
      <c r="O121" s="121"/>
      <c r="P121" s="122">
        <f>SUM(P122:P129)</f>
        <v>0</v>
      </c>
      <c r="Q121" s="121"/>
      <c r="R121" s="122">
        <f>SUM(R122:R129)</f>
        <v>0</v>
      </c>
      <c r="S121" s="121"/>
      <c r="T121" s="123">
        <f>SUM(T122:T129)</f>
        <v>0</v>
      </c>
      <c r="AR121" s="117" t="s">
        <v>78</v>
      </c>
      <c r="AT121" s="124" t="s">
        <v>67</v>
      </c>
      <c r="AU121" s="124" t="s">
        <v>68</v>
      </c>
      <c r="AY121" s="117" t="s">
        <v>143</v>
      </c>
      <c r="BK121" s="125">
        <f>SUM(BK122:BK129)</f>
        <v>0</v>
      </c>
    </row>
    <row r="122" spans="2:65" s="1" customFormat="1" ht="24" customHeight="1">
      <c r="B122" s="128"/>
      <c r="C122" s="129" t="s">
        <v>76</v>
      </c>
      <c r="D122" s="129" t="s">
        <v>146</v>
      </c>
      <c r="E122" s="130" t="s">
        <v>622</v>
      </c>
      <c r="F122" s="131" t="s">
        <v>623</v>
      </c>
      <c r="G122" s="132" t="s">
        <v>292</v>
      </c>
      <c r="H122" s="133">
        <v>20.399999999999999</v>
      </c>
      <c r="I122" s="134">
        <v>0</v>
      </c>
      <c r="J122" s="134">
        <f t="shared" ref="J122:J129" si="0">ROUND(I122*H122,2)</f>
        <v>0</v>
      </c>
      <c r="K122" s="131" t="s">
        <v>1</v>
      </c>
      <c r="L122" s="25"/>
      <c r="M122" s="135" t="s">
        <v>1</v>
      </c>
      <c r="N122" s="136" t="s">
        <v>33</v>
      </c>
      <c r="O122" s="137">
        <v>0</v>
      </c>
      <c r="P122" s="137">
        <f t="shared" ref="P122:P129" si="1">O122*H122</f>
        <v>0</v>
      </c>
      <c r="Q122" s="137">
        <v>0</v>
      </c>
      <c r="R122" s="137">
        <f t="shared" ref="R122:R129" si="2">Q122*H122</f>
        <v>0</v>
      </c>
      <c r="S122" s="137">
        <v>0</v>
      </c>
      <c r="T122" s="138">
        <f t="shared" ref="T122:T129" si="3">S122*H122</f>
        <v>0</v>
      </c>
      <c r="AR122" s="139" t="s">
        <v>149</v>
      </c>
      <c r="AT122" s="139" t="s">
        <v>146</v>
      </c>
      <c r="AU122" s="139" t="s">
        <v>76</v>
      </c>
      <c r="AY122" s="13" t="s">
        <v>143</v>
      </c>
      <c r="BE122" s="140">
        <f t="shared" ref="BE122:BE129" si="4">IF(N122="základní",J122,0)</f>
        <v>0</v>
      </c>
      <c r="BF122" s="140">
        <f t="shared" ref="BF122:BF129" si="5">IF(N122="snížená",J122,0)</f>
        <v>0</v>
      </c>
      <c r="BG122" s="140">
        <f t="shared" ref="BG122:BG129" si="6">IF(N122="zákl. přenesená",J122,0)</f>
        <v>0</v>
      </c>
      <c r="BH122" s="140">
        <f t="shared" ref="BH122:BH129" si="7">IF(N122="sníž. přenesená",J122,0)</f>
        <v>0</v>
      </c>
      <c r="BI122" s="140">
        <f t="shared" ref="BI122:BI129" si="8">IF(N122="nulová",J122,0)</f>
        <v>0</v>
      </c>
      <c r="BJ122" s="13" t="s">
        <v>76</v>
      </c>
      <c r="BK122" s="140">
        <f t="shared" ref="BK122:BK129" si="9">ROUND(I122*H122,2)</f>
        <v>0</v>
      </c>
      <c r="BL122" s="13" t="s">
        <v>149</v>
      </c>
      <c r="BM122" s="139" t="s">
        <v>78</v>
      </c>
    </row>
    <row r="123" spans="2:65" s="1" customFormat="1" ht="16.5" customHeight="1">
      <c r="B123" s="128"/>
      <c r="C123" s="129" t="s">
        <v>78</v>
      </c>
      <c r="D123" s="129" t="s">
        <v>146</v>
      </c>
      <c r="E123" s="130" t="s">
        <v>605</v>
      </c>
      <c r="F123" s="131" t="s">
        <v>606</v>
      </c>
      <c r="G123" s="132" t="s">
        <v>292</v>
      </c>
      <c r="H123" s="133">
        <v>26.4</v>
      </c>
      <c r="I123" s="134">
        <v>0</v>
      </c>
      <c r="J123" s="134">
        <f t="shared" si="0"/>
        <v>0</v>
      </c>
      <c r="K123" s="131" t="s">
        <v>1</v>
      </c>
      <c r="L123" s="25"/>
      <c r="M123" s="135" t="s">
        <v>1</v>
      </c>
      <c r="N123" s="136" t="s">
        <v>33</v>
      </c>
      <c r="O123" s="137">
        <v>0</v>
      </c>
      <c r="P123" s="137">
        <f t="shared" si="1"/>
        <v>0</v>
      </c>
      <c r="Q123" s="137">
        <v>0</v>
      </c>
      <c r="R123" s="137">
        <f t="shared" si="2"/>
        <v>0</v>
      </c>
      <c r="S123" s="137">
        <v>0</v>
      </c>
      <c r="T123" s="138">
        <f t="shared" si="3"/>
        <v>0</v>
      </c>
      <c r="AR123" s="139" t="s">
        <v>149</v>
      </c>
      <c r="AT123" s="139" t="s">
        <v>146</v>
      </c>
      <c r="AU123" s="139" t="s">
        <v>76</v>
      </c>
      <c r="AY123" s="13" t="s">
        <v>143</v>
      </c>
      <c r="BE123" s="140">
        <f t="shared" si="4"/>
        <v>0</v>
      </c>
      <c r="BF123" s="140">
        <f t="shared" si="5"/>
        <v>0</v>
      </c>
      <c r="BG123" s="140">
        <f t="shared" si="6"/>
        <v>0</v>
      </c>
      <c r="BH123" s="140">
        <f t="shared" si="7"/>
        <v>0</v>
      </c>
      <c r="BI123" s="140">
        <f t="shared" si="8"/>
        <v>0</v>
      </c>
      <c r="BJ123" s="13" t="s">
        <v>76</v>
      </c>
      <c r="BK123" s="140">
        <f t="shared" si="9"/>
        <v>0</v>
      </c>
      <c r="BL123" s="13" t="s">
        <v>149</v>
      </c>
      <c r="BM123" s="139" t="s">
        <v>151</v>
      </c>
    </row>
    <row r="124" spans="2:65" s="1" customFormat="1" ht="24" customHeight="1">
      <c r="B124" s="128"/>
      <c r="C124" s="129" t="s">
        <v>152</v>
      </c>
      <c r="D124" s="129" t="s">
        <v>146</v>
      </c>
      <c r="E124" s="130" t="s">
        <v>607</v>
      </c>
      <c r="F124" s="131" t="s">
        <v>608</v>
      </c>
      <c r="G124" s="132" t="s">
        <v>292</v>
      </c>
      <c r="H124" s="133">
        <v>21.6</v>
      </c>
      <c r="I124" s="134">
        <v>0</v>
      </c>
      <c r="J124" s="134">
        <f t="shared" si="0"/>
        <v>0</v>
      </c>
      <c r="K124" s="131" t="s">
        <v>1</v>
      </c>
      <c r="L124" s="25"/>
      <c r="M124" s="135" t="s">
        <v>1</v>
      </c>
      <c r="N124" s="136" t="s">
        <v>33</v>
      </c>
      <c r="O124" s="137">
        <v>0</v>
      </c>
      <c r="P124" s="137">
        <f t="shared" si="1"/>
        <v>0</v>
      </c>
      <c r="Q124" s="137">
        <v>0</v>
      </c>
      <c r="R124" s="137">
        <f t="shared" si="2"/>
        <v>0</v>
      </c>
      <c r="S124" s="137">
        <v>0</v>
      </c>
      <c r="T124" s="138">
        <f t="shared" si="3"/>
        <v>0</v>
      </c>
      <c r="AR124" s="139" t="s">
        <v>149</v>
      </c>
      <c r="AT124" s="139" t="s">
        <v>146</v>
      </c>
      <c r="AU124" s="139" t="s">
        <v>76</v>
      </c>
      <c r="AY124" s="13" t="s">
        <v>143</v>
      </c>
      <c r="BE124" s="140">
        <f t="shared" si="4"/>
        <v>0</v>
      </c>
      <c r="BF124" s="140">
        <f t="shared" si="5"/>
        <v>0</v>
      </c>
      <c r="BG124" s="140">
        <f t="shared" si="6"/>
        <v>0</v>
      </c>
      <c r="BH124" s="140">
        <f t="shared" si="7"/>
        <v>0</v>
      </c>
      <c r="BI124" s="140">
        <f t="shared" si="8"/>
        <v>0</v>
      </c>
      <c r="BJ124" s="13" t="s">
        <v>76</v>
      </c>
      <c r="BK124" s="140">
        <f t="shared" si="9"/>
        <v>0</v>
      </c>
      <c r="BL124" s="13" t="s">
        <v>149</v>
      </c>
      <c r="BM124" s="139" t="s">
        <v>154</v>
      </c>
    </row>
    <row r="125" spans="2:65" s="1" customFormat="1" ht="16.5" customHeight="1">
      <c r="B125" s="128"/>
      <c r="C125" s="129" t="s">
        <v>151</v>
      </c>
      <c r="D125" s="129" t="s">
        <v>146</v>
      </c>
      <c r="E125" s="130" t="s">
        <v>575</v>
      </c>
      <c r="F125" s="131" t="s">
        <v>609</v>
      </c>
      <c r="G125" s="132" t="s">
        <v>577</v>
      </c>
      <c r="H125" s="133">
        <v>1</v>
      </c>
      <c r="I125" s="134">
        <v>0</v>
      </c>
      <c r="J125" s="134">
        <f t="shared" si="0"/>
        <v>0</v>
      </c>
      <c r="K125" s="131" t="s">
        <v>1</v>
      </c>
      <c r="L125" s="25"/>
      <c r="M125" s="135" t="s">
        <v>1</v>
      </c>
      <c r="N125" s="136" t="s">
        <v>33</v>
      </c>
      <c r="O125" s="137">
        <v>0</v>
      </c>
      <c r="P125" s="137">
        <f t="shared" si="1"/>
        <v>0</v>
      </c>
      <c r="Q125" s="137">
        <v>0</v>
      </c>
      <c r="R125" s="137">
        <f t="shared" si="2"/>
        <v>0</v>
      </c>
      <c r="S125" s="137">
        <v>0</v>
      </c>
      <c r="T125" s="138">
        <f t="shared" si="3"/>
        <v>0</v>
      </c>
      <c r="AR125" s="139" t="s">
        <v>149</v>
      </c>
      <c r="AT125" s="139" t="s">
        <v>146</v>
      </c>
      <c r="AU125" s="139" t="s">
        <v>76</v>
      </c>
      <c r="AY125" s="13" t="s">
        <v>143</v>
      </c>
      <c r="BE125" s="140">
        <f t="shared" si="4"/>
        <v>0</v>
      </c>
      <c r="BF125" s="140">
        <f t="shared" si="5"/>
        <v>0</v>
      </c>
      <c r="BG125" s="140">
        <f t="shared" si="6"/>
        <v>0</v>
      </c>
      <c r="BH125" s="140">
        <f t="shared" si="7"/>
        <v>0</v>
      </c>
      <c r="BI125" s="140">
        <f t="shared" si="8"/>
        <v>0</v>
      </c>
      <c r="BJ125" s="13" t="s">
        <v>76</v>
      </c>
      <c r="BK125" s="140">
        <f t="shared" si="9"/>
        <v>0</v>
      </c>
      <c r="BL125" s="13" t="s">
        <v>149</v>
      </c>
      <c r="BM125" s="139" t="s">
        <v>156</v>
      </c>
    </row>
    <row r="126" spans="2:65" s="1" customFormat="1" ht="24" customHeight="1">
      <c r="B126" s="128"/>
      <c r="C126" s="129" t="s">
        <v>157</v>
      </c>
      <c r="D126" s="129" t="s">
        <v>146</v>
      </c>
      <c r="E126" s="130" t="s">
        <v>578</v>
      </c>
      <c r="F126" s="131" t="s">
        <v>624</v>
      </c>
      <c r="G126" s="132" t="s">
        <v>521</v>
      </c>
      <c r="H126" s="133">
        <v>1</v>
      </c>
      <c r="I126" s="134">
        <v>0</v>
      </c>
      <c r="J126" s="134">
        <f t="shared" si="0"/>
        <v>0</v>
      </c>
      <c r="K126" s="131" t="s">
        <v>1</v>
      </c>
      <c r="L126" s="25"/>
      <c r="M126" s="135" t="s">
        <v>1</v>
      </c>
      <c r="N126" s="136" t="s">
        <v>33</v>
      </c>
      <c r="O126" s="137">
        <v>0</v>
      </c>
      <c r="P126" s="137">
        <f t="shared" si="1"/>
        <v>0</v>
      </c>
      <c r="Q126" s="137">
        <v>0</v>
      </c>
      <c r="R126" s="137">
        <f t="shared" si="2"/>
        <v>0</v>
      </c>
      <c r="S126" s="137">
        <v>0</v>
      </c>
      <c r="T126" s="138">
        <f t="shared" si="3"/>
        <v>0</v>
      </c>
      <c r="AR126" s="139" t="s">
        <v>149</v>
      </c>
      <c r="AT126" s="139" t="s">
        <v>146</v>
      </c>
      <c r="AU126" s="139" t="s">
        <v>76</v>
      </c>
      <c r="AY126" s="13" t="s">
        <v>143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3" t="s">
        <v>76</v>
      </c>
      <c r="BK126" s="140">
        <f t="shared" si="9"/>
        <v>0</v>
      </c>
      <c r="BL126" s="13" t="s">
        <v>149</v>
      </c>
      <c r="BM126" s="139" t="s">
        <v>103</v>
      </c>
    </row>
    <row r="127" spans="2:65" s="1" customFormat="1" ht="16.5" customHeight="1">
      <c r="B127" s="128"/>
      <c r="C127" s="129" t="s">
        <v>154</v>
      </c>
      <c r="D127" s="129" t="s">
        <v>146</v>
      </c>
      <c r="E127" s="130" t="s">
        <v>580</v>
      </c>
      <c r="F127" s="131" t="s">
        <v>610</v>
      </c>
      <c r="G127" s="132" t="s">
        <v>292</v>
      </c>
      <c r="H127" s="133">
        <v>1.2</v>
      </c>
      <c r="I127" s="134">
        <v>0</v>
      </c>
      <c r="J127" s="134">
        <f t="shared" si="0"/>
        <v>0</v>
      </c>
      <c r="K127" s="131" t="s">
        <v>1</v>
      </c>
      <c r="L127" s="25"/>
      <c r="M127" s="135" t="s">
        <v>1</v>
      </c>
      <c r="N127" s="136" t="s">
        <v>33</v>
      </c>
      <c r="O127" s="137">
        <v>0</v>
      </c>
      <c r="P127" s="137">
        <f t="shared" si="1"/>
        <v>0</v>
      </c>
      <c r="Q127" s="137">
        <v>0</v>
      </c>
      <c r="R127" s="137">
        <f t="shared" si="2"/>
        <v>0</v>
      </c>
      <c r="S127" s="137">
        <v>0</v>
      </c>
      <c r="T127" s="138">
        <f t="shared" si="3"/>
        <v>0</v>
      </c>
      <c r="AR127" s="139" t="s">
        <v>149</v>
      </c>
      <c r="AT127" s="139" t="s">
        <v>146</v>
      </c>
      <c r="AU127" s="139" t="s">
        <v>76</v>
      </c>
      <c r="AY127" s="13" t="s">
        <v>143</v>
      </c>
      <c r="BE127" s="140">
        <f t="shared" si="4"/>
        <v>0</v>
      </c>
      <c r="BF127" s="140">
        <f t="shared" si="5"/>
        <v>0</v>
      </c>
      <c r="BG127" s="140">
        <f t="shared" si="6"/>
        <v>0</v>
      </c>
      <c r="BH127" s="140">
        <f t="shared" si="7"/>
        <v>0</v>
      </c>
      <c r="BI127" s="140">
        <f t="shared" si="8"/>
        <v>0</v>
      </c>
      <c r="BJ127" s="13" t="s">
        <v>76</v>
      </c>
      <c r="BK127" s="140">
        <f t="shared" si="9"/>
        <v>0</v>
      </c>
      <c r="BL127" s="13" t="s">
        <v>149</v>
      </c>
      <c r="BM127" s="139" t="s">
        <v>109</v>
      </c>
    </row>
    <row r="128" spans="2:65" s="1" customFormat="1" ht="16.5" customHeight="1">
      <c r="B128" s="128"/>
      <c r="C128" s="145" t="s">
        <v>160</v>
      </c>
      <c r="D128" s="145" t="s">
        <v>237</v>
      </c>
      <c r="E128" s="146" t="s">
        <v>611</v>
      </c>
      <c r="F128" s="147" t="s">
        <v>612</v>
      </c>
      <c r="G128" s="148" t="s">
        <v>292</v>
      </c>
      <c r="H128" s="149">
        <v>57.6</v>
      </c>
      <c r="I128" s="150">
        <v>0</v>
      </c>
      <c r="J128" s="150">
        <f t="shared" si="0"/>
        <v>0</v>
      </c>
      <c r="K128" s="147" t="s">
        <v>1</v>
      </c>
      <c r="L128" s="151"/>
      <c r="M128" s="152" t="s">
        <v>1</v>
      </c>
      <c r="N128" s="153" t="s">
        <v>33</v>
      </c>
      <c r="O128" s="137">
        <v>0</v>
      </c>
      <c r="P128" s="137">
        <f t="shared" si="1"/>
        <v>0</v>
      </c>
      <c r="Q128" s="137">
        <v>0</v>
      </c>
      <c r="R128" s="137">
        <f t="shared" si="2"/>
        <v>0</v>
      </c>
      <c r="S128" s="137">
        <v>0</v>
      </c>
      <c r="T128" s="138">
        <f t="shared" si="3"/>
        <v>0</v>
      </c>
      <c r="AR128" s="139" t="s">
        <v>228</v>
      </c>
      <c r="AT128" s="139" t="s">
        <v>237</v>
      </c>
      <c r="AU128" s="139" t="s">
        <v>76</v>
      </c>
      <c r="AY128" s="13" t="s">
        <v>143</v>
      </c>
      <c r="BE128" s="140">
        <f t="shared" si="4"/>
        <v>0</v>
      </c>
      <c r="BF128" s="140">
        <f t="shared" si="5"/>
        <v>0</v>
      </c>
      <c r="BG128" s="140">
        <f t="shared" si="6"/>
        <v>0</v>
      </c>
      <c r="BH128" s="140">
        <f t="shared" si="7"/>
        <v>0</v>
      </c>
      <c r="BI128" s="140">
        <f t="shared" si="8"/>
        <v>0</v>
      </c>
      <c r="BJ128" s="13" t="s">
        <v>76</v>
      </c>
      <c r="BK128" s="140">
        <f t="shared" si="9"/>
        <v>0</v>
      </c>
      <c r="BL128" s="13" t="s">
        <v>149</v>
      </c>
      <c r="BM128" s="139" t="s">
        <v>115</v>
      </c>
    </row>
    <row r="129" spans="2:65" s="1" customFormat="1" ht="24" customHeight="1">
      <c r="B129" s="128"/>
      <c r="C129" s="129" t="s">
        <v>156</v>
      </c>
      <c r="D129" s="129" t="s">
        <v>146</v>
      </c>
      <c r="E129" s="130" t="s">
        <v>588</v>
      </c>
      <c r="F129" s="131" t="s">
        <v>589</v>
      </c>
      <c r="G129" s="132" t="s">
        <v>345</v>
      </c>
      <c r="H129" s="133">
        <v>542.23</v>
      </c>
      <c r="I129" s="134">
        <v>0</v>
      </c>
      <c r="J129" s="134">
        <f t="shared" si="0"/>
        <v>0</v>
      </c>
      <c r="K129" s="131" t="s">
        <v>1</v>
      </c>
      <c r="L129" s="25"/>
      <c r="M129" s="135" t="s">
        <v>1</v>
      </c>
      <c r="N129" s="136" t="s">
        <v>33</v>
      </c>
      <c r="O129" s="137">
        <v>0</v>
      </c>
      <c r="P129" s="137">
        <f t="shared" si="1"/>
        <v>0</v>
      </c>
      <c r="Q129" s="137">
        <v>0</v>
      </c>
      <c r="R129" s="137">
        <f t="shared" si="2"/>
        <v>0</v>
      </c>
      <c r="S129" s="137">
        <v>0</v>
      </c>
      <c r="T129" s="138">
        <f t="shared" si="3"/>
        <v>0</v>
      </c>
      <c r="AR129" s="139" t="s">
        <v>149</v>
      </c>
      <c r="AT129" s="139" t="s">
        <v>146</v>
      </c>
      <c r="AU129" s="139" t="s">
        <v>76</v>
      </c>
      <c r="AY129" s="13" t="s">
        <v>143</v>
      </c>
      <c r="BE129" s="140">
        <f t="shared" si="4"/>
        <v>0</v>
      </c>
      <c r="BF129" s="140">
        <f t="shared" si="5"/>
        <v>0</v>
      </c>
      <c r="BG129" s="140">
        <f t="shared" si="6"/>
        <v>0</v>
      </c>
      <c r="BH129" s="140">
        <f t="shared" si="7"/>
        <v>0</v>
      </c>
      <c r="BI129" s="140">
        <f t="shared" si="8"/>
        <v>0</v>
      </c>
      <c r="BJ129" s="13" t="s">
        <v>76</v>
      </c>
      <c r="BK129" s="140">
        <f t="shared" si="9"/>
        <v>0</v>
      </c>
      <c r="BL129" s="13" t="s">
        <v>149</v>
      </c>
      <c r="BM129" s="139" t="s">
        <v>149</v>
      </c>
    </row>
    <row r="130" spans="2:65" s="11" customFormat="1" ht="25.9" customHeight="1">
      <c r="B130" s="116"/>
      <c r="D130" s="117" t="s">
        <v>67</v>
      </c>
      <c r="E130" s="118" t="s">
        <v>543</v>
      </c>
      <c r="F130" s="118" t="s">
        <v>544</v>
      </c>
      <c r="J130" s="119">
        <f>BK130</f>
        <v>0</v>
      </c>
      <c r="L130" s="116"/>
      <c r="M130" s="120"/>
      <c r="N130" s="121"/>
      <c r="O130" s="121"/>
      <c r="P130" s="122">
        <f>SUM(P131:P136)</f>
        <v>0</v>
      </c>
      <c r="Q130" s="121"/>
      <c r="R130" s="122">
        <f>SUM(R131:R136)</f>
        <v>0</v>
      </c>
      <c r="S130" s="121"/>
      <c r="T130" s="123">
        <f>SUM(T131:T136)</f>
        <v>0</v>
      </c>
      <c r="AR130" s="117" t="s">
        <v>78</v>
      </c>
      <c r="AT130" s="124" t="s">
        <v>67</v>
      </c>
      <c r="AU130" s="124" t="s">
        <v>68</v>
      </c>
      <c r="AY130" s="117" t="s">
        <v>143</v>
      </c>
      <c r="BK130" s="125">
        <f>SUM(BK131:BK136)</f>
        <v>0</v>
      </c>
    </row>
    <row r="131" spans="2:65" s="1" customFormat="1" ht="16.5" customHeight="1">
      <c r="B131" s="128"/>
      <c r="C131" s="129" t="s">
        <v>13</v>
      </c>
      <c r="D131" s="129" t="s">
        <v>146</v>
      </c>
      <c r="E131" s="130" t="s">
        <v>625</v>
      </c>
      <c r="F131" s="131" t="s">
        <v>626</v>
      </c>
      <c r="G131" s="132" t="s">
        <v>195</v>
      </c>
      <c r="H131" s="133">
        <v>21.6</v>
      </c>
      <c r="I131" s="134">
        <v>0</v>
      </c>
      <c r="J131" s="134">
        <f t="shared" ref="J131:J136" si="10">ROUND(I131*H131,2)</f>
        <v>0</v>
      </c>
      <c r="K131" s="131" t="s">
        <v>1</v>
      </c>
      <c r="L131" s="25"/>
      <c r="M131" s="135" t="s">
        <v>1</v>
      </c>
      <c r="N131" s="136" t="s">
        <v>33</v>
      </c>
      <c r="O131" s="137">
        <v>0</v>
      </c>
      <c r="P131" s="137">
        <f t="shared" ref="P131:P136" si="11">O131*H131</f>
        <v>0</v>
      </c>
      <c r="Q131" s="137">
        <v>0</v>
      </c>
      <c r="R131" s="137">
        <f t="shared" ref="R131:R136" si="12">Q131*H131</f>
        <v>0</v>
      </c>
      <c r="S131" s="137">
        <v>0</v>
      </c>
      <c r="T131" s="138">
        <f t="shared" ref="T131:T136" si="13">S131*H131</f>
        <v>0</v>
      </c>
      <c r="AR131" s="139" t="s">
        <v>149</v>
      </c>
      <c r="AT131" s="139" t="s">
        <v>146</v>
      </c>
      <c r="AU131" s="139" t="s">
        <v>76</v>
      </c>
      <c r="AY131" s="13" t="s">
        <v>143</v>
      </c>
      <c r="BE131" s="140">
        <f t="shared" ref="BE131:BE136" si="14">IF(N131="základní",J131,0)</f>
        <v>0</v>
      </c>
      <c r="BF131" s="140">
        <f t="shared" ref="BF131:BF136" si="15">IF(N131="snížená",J131,0)</f>
        <v>0</v>
      </c>
      <c r="BG131" s="140">
        <f t="shared" ref="BG131:BG136" si="16">IF(N131="zákl. přenesená",J131,0)</f>
        <v>0</v>
      </c>
      <c r="BH131" s="140">
        <f t="shared" ref="BH131:BH136" si="17">IF(N131="sníž. přenesená",J131,0)</f>
        <v>0</v>
      </c>
      <c r="BI131" s="140">
        <f t="shared" ref="BI131:BI136" si="18">IF(N131="nulová",J131,0)</f>
        <v>0</v>
      </c>
      <c r="BJ131" s="13" t="s">
        <v>76</v>
      </c>
      <c r="BK131" s="140">
        <f t="shared" ref="BK131:BK136" si="19">ROUND(I131*H131,2)</f>
        <v>0</v>
      </c>
      <c r="BL131" s="13" t="s">
        <v>149</v>
      </c>
      <c r="BM131" s="139" t="s">
        <v>164</v>
      </c>
    </row>
    <row r="132" spans="2:65" s="1" customFormat="1" ht="16.5" customHeight="1">
      <c r="B132" s="128"/>
      <c r="C132" s="129" t="s">
        <v>103</v>
      </c>
      <c r="D132" s="129" t="s">
        <v>146</v>
      </c>
      <c r="E132" s="130" t="s">
        <v>627</v>
      </c>
      <c r="F132" s="131" t="s">
        <v>628</v>
      </c>
      <c r="G132" s="132" t="s">
        <v>195</v>
      </c>
      <c r="H132" s="133">
        <v>39.6</v>
      </c>
      <c r="I132" s="134">
        <v>0</v>
      </c>
      <c r="J132" s="134">
        <f t="shared" si="10"/>
        <v>0</v>
      </c>
      <c r="K132" s="131" t="s">
        <v>1</v>
      </c>
      <c r="L132" s="25"/>
      <c r="M132" s="135" t="s">
        <v>1</v>
      </c>
      <c r="N132" s="136" t="s">
        <v>33</v>
      </c>
      <c r="O132" s="137">
        <v>0</v>
      </c>
      <c r="P132" s="137">
        <f t="shared" si="11"/>
        <v>0</v>
      </c>
      <c r="Q132" s="137">
        <v>0</v>
      </c>
      <c r="R132" s="137">
        <f t="shared" si="12"/>
        <v>0</v>
      </c>
      <c r="S132" s="137">
        <v>0</v>
      </c>
      <c r="T132" s="138">
        <f t="shared" si="13"/>
        <v>0</v>
      </c>
      <c r="AR132" s="139" t="s">
        <v>149</v>
      </c>
      <c r="AT132" s="139" t="s">
        <v>146</v>
      </c>
      <c r="AU132" s="139" t="s">
        <v>76</v>
      </c>
      <c r="AY132" s="13" t="s">
        <v>143</v>
      </c>
      <c r="BE132" s="140">
        <f t="shared" si="14"/>
        <v>0</v>
      </c>
      <c r="BF132" s="140">
        <f t="shared" si="15"/>
        <v>0</v>
      </c>
      <c r="BG132" s="140">
        <f t="shared" si="16"/>
        <v>0</v>
      </c>
      <c r="BH132" s="140">
        <f t="shared" si="17"/>
        <v>0</v>
      </c>
      <c r="BI132" s="140">
        <f t="shared" si="18"/>
        <v>0</v>
      </c>
      <c r="BJ132" s="13" t="s">
        <v>76</v>
      </c>
      <c r="BK132" s="140">
        <f t="shared" si="19"/>
        <v>0</v>
      </c>
      <c r="BL132" s="13" t="s">
        <v>149</v>
      </c>
      <c r="BM132" s="139" t="s">
        <v>166</v>
      </c>
    </row>
    <row r="133" spans="2:65" s="1" customFormat="1" ht="16.5" customHeight="1">
      <c r="B133" s="128"/>
      <c r="C133" s="129" t="s">
        <v>106</v>
      </c>
      <c r="D133" s="129" t="s">
        <v>146</v>
      </c>
      <c r="E133" s="130" t="s">
        <v>629</v>
      </c>
      <c r="F133" s="131" t="s">
        <v>630</v>
      </c>
      <c r="G133" s="132" t="s">
        <v>195</v>
      </c>
      <c r="H133" s="133">
        <v>3.6</v>
      </c>
      <c r="I133" s="134">
        <v>0</v>
      </c>
      <c r="J133" s="134">
        <f t="shared" si="10"/>
        <v>0</v>
      </c>
      <c r="K133" s="131" t="s">
        <v>1</v>
      </c>
      <c r="L133" s="25"/>
      <c r="M133" s="135" t="s">
        <v>1</v>
      </c>
      <c r="N133" s="136" t="s">
        <v>33</v>
      </c>
      <c r="O133" s="137">
        <v>0</v>
      </c>
      <c r="P133" s="137">
        <f t="shared" si="11"/>
        <v>0</v>
      </c>
      <c r="Q133" s="137">
        <v>0</v>
      </c>
      <c r="R133" s="137">
        <f t="shared" si="12"/>
        <v>0</v>
      </c>
      <c r="S133" s="137">
        <v>0</v>
      </c>
      <c r="T133" s="138">
        <f t="shared" si="13"/>
        <v>0</v>
      </c>
      <c r="AR133" s="139" t="s">
        <v>149</v>
      </c>
      <c r="AT133" s="139" t="s">
        <v>146</v>
      </c>
      <c r="AU133" s="139" t="s">
        <v>76</v>
      </c>
      <c r="AY133" s="13" t="s">
        <v>143</v>
      </c>
      <c r="BE133" s="140">
        <f t="shared" si="14"/>
        <v>0</v>
      </c>
      <c r="BF133" s="140">
        <f t="shared" si="15"/>
        <v>0</v>
      </c>
      <c r="BG133" s="140">
        <f t="shared" si="16"/>
        <v>0</v>
      </c>
      <c r="BH133" s="140">
        <f t="shared" si="17"/>
        <v>0</v>
      </c>
      <c r="BI133" s="140">
        <f t="shared" si="18"/>
        <v>0</v>
      </c>
      <c r="BJ133" s="13" t="s">
        <v>76</v>
      </c>
      <c r="BK133" s="140">
        <f t="shared" si="19"/>
        <v>0</v>
      </c>
      <c r="BL133" s="13" t="s">
        <v>149</v>
      </c>
      <c r="BM133" s="139" t="s">
        <v>168</v>
      </c>
    </row>
    <row r="134" spans="2:65" s="1" customFormat="1" ht="16.5" customHeight="1">
      <c r="B134" s="128"/>
      <c r="C134" s="129" t="s">
        <v>109</v>
      </c>
      <c r="D134" s="129" t="s">
        <v>146</v>
      </c>
      <c r="E134" s="130" t="s">
        <v>631</v>
      </c>
      <c r="F134" s="131" t="s">
        <v>632</v>
      </c>
      <c r="G134" s="132" t="s">
        <v>195</v>
      </c>
      <c r="H134" s="133">
        <v>39.6</v>
      </c>
      <c r="I134" s="134">
        <v>0</v>
      </c>
      <c r="J134" s="134">
        <f t="shared" si="10"/>
        <v>0</v>
      </c>
      <c r="K134" s="131" t="s">
        <v>1</v>
      </c>
      <c r="L134" s="25"/>
      <c r="M134" s="135" t="s">
        <v>1</v>
      </c>
      <c r="N134" s="136" t="s">
        <v>33</v>
      </c>
      <c r="O134" s="137">
        <v>0</v>
      </c>
      <c r="P134" s="137">
        <f t="shared" si="11"/>
        <v>0</v>
      </c>
      <c r="Q134" s="137">
        <v>0</v>
      </c>
      <c r="R134" s="137">
        <f t="shared" si="12"/>
        <v>0</v>
      </c>
      <c r="S134" s="137">
        <v>0</v>
      </c>
      <c r="T134" s="138">
        <f t="shared" si="13"/>
        <v>0</v>
      </c>
      <c r="AR134" s="139" t="s">
        <v>149</v>
      </c>
      <c r="AT134" s="139" t="s">
        <v>146</v>
      </c>
      <c r="AU134" s="139" t="s">
        <v>76</v>
      </c>
      <c r="AY134" s="13" t="s">
        <v>143</v>
      </c>
      <c r="BE134" s="140">
        <f t="shared" si="14"/>
        <v>0</v>
      </c>
      <c r="BF134" s="140">
        <f t="shared" si="15"/>
        <v>0</v>
      </c>
      <c r="BG134" s="140">
        <f t="shared" si="16"/>
        <v>0</v>
      </c>
      <c r="BH134" s="140">
        <f t="shared" si="17"/>
        <v>0</v>
      </c>
      <c r="BI134" s="140">
        <f t="shared" si="18"/>
        <v>0</v>
      </c>
      <c r="BJ134" s="13" t="s">
        <v>76</v>
      </c>
      <c r="BK134" s="140">
        <f t="shared" si="19"/>
        <v>0</v>
      </c>
      <c r="BL134" s="13" t="s">
        <v>149</v>
      </c>
      <c r="BM134" s="139" t="s">
        <v>170</v>
      </c>
    </row>
    <row r="135" spans="2:65" s="1" customFormat="1" ht="16.5" customHeight="1">
      <c r="B135" s="128"/>
      <c r="C135" s="129" t="s">
        <v>112</v>
      </c>
      <c r="D135" s="129" t="s">
        <v>146</v>
      </c>
      <c r="E135" s="130" t="s">
        <v>545</v>
      </c>
      <c r="F135" s="131" t="s">
        <v>633</v>
      </c>
      <c r="G135" s="132" t="s">
        <v>292</v>
      </c>
      <c r="H135" s="133">
        <v>20.399999999999999</v>
      </c>
      <c r="I135" s="134">
        <v>0</v>
      </c>
      <c r="J135" s="134">
        <f t="shared" si="10"/>
        <v>0</v>
      </c>
      <c r="K135" s="131" t="s">
        <v>1</v>
      </c>
      <c r="L135" s="25"/>
      <c r="M135" s="135" t="s">
        <v>1</v>
      </c>
      <c r="N135" s="136" t="s">
        <v>33</v>
      </c>
      <c r="O135" s="137">
        <v>0</v>
      </c>
      <c r="P135" s="137">
        <f t="shared" si="11"/>
        <v>0</v>
      </c>
      <c r="Q135" s="137">
        <v>0</v>
      </c>
      <c r="R135" s="137">
        <f t="shared" si="12"/>
        <v>0</v>
      </c>
      <c r="S135" s="137">
        <v>0</v>
      </c>
      <c r="T135" s="138">
        <f t="shared" si="13"/>
        <v>0</v>
      </c>
      <c r="AR135" s="139" t="s">
        <v>149</v>
      </c>
      <c r="AT135" s="139" t="s">
        <v>146</v>
      </c>
      <c r="AU135" s="139" t="s">
        <v>76</v>
      </c>
      <c r="AY135" s="13" t="s">
        <v>143</v>
      </c>
      <c r="BE135" s="140">
        <f t="shared" si="14"/>
        <v>0</v>
      </c>
      <c r="BF135" s="140">
        <f t="shared" si="15"/>
        <v>0</v>
      </c>
      <c r="BG135" s="140">
        <f t="shared" si="16"/>
        <v>0</v>
      </c>
      <c r="BH135" s="140">
        <f t="shared" si="17"/>
        <v>0</v>
      </c>
      <c r="BI135" s="140">
        <f t="shared" si="18"/>
        <v>0</v>
      </c>
      <c r="BJ135" s="13" t="s">
        <v>76</v>
      </c>
      <c r="BK135" s="140">
        <f t="shared" si="19"/>
        <v>0</v>
      </c>
      <c r="BL135" s="13" t="s">
        <v>149</v>
      </c>
      <c r="BM135" s="139" t="s">
        <v>172</v>
      </c>
    </row>
    <row r="136" spans="2:65" s="1" customFormat="1" ht="24" customHeight="1">
      <c r="B136" s="128"/>
      <c r="C136" s="129" t="s">
        <v>115</v>
      </c>
      <c r="D136" s="129" t="s">
        <v>146</v>
      </c>
      <c r="E136" s="130" t="s">
        <v>615</v>
      </c>
      <c r="F136" s="131" t="s">
        <v>616</v>
      </c>
      <c r="G136" s="132" t="s">
        <v>345</v>
      </c>
      <c r="H136" s="133">
        <v>1847.72</v>
      </c>
      <c r="I136" s="134">
        <v>0</v>
      </c>
      <c r="J136" s="134">
        <f t="shared" si="10"/>
        <v>0</v>
      </c>
      <c r="K136" s="131" t="s">
        <v>1</v>
      </c>
      <c r="L136" s="25"/>
      <c r="M136" s="135" t="s">
        <v>1</v>
      </c>
      <c r="N136" s="136" t="s">
        <v>33</v>
      </c>
      <c r="O136" s="137">
        <v>0</v>
      </c>
      <c r="P136" s="137">
        <f t="shared" si="11"/>
        <v>0</v>
      </c>
      <c r="Q136" s="137">
        <v>0</v>
      </c>
      <c r="R136" s="137">
        <f t="shared" si="12"/>
        <v>0</v>
      </c>
      <c r="S136" s="137">
        <v>0</v>
      </c>
      <c r="T136" s="138">
        <f t="shared" si="13"/>
        <v>0</v>
      </c>
      <c r="AR136" s="139" t="s">
        <v>149</v>
      </c>
      <c r="AT136" s="139" t="s">
        <v>146</v>
      </c>
      <c r="AU136" s="139" t="s">
        <v>76</v>
      </c>
      <c r="AY136" s="13" t="s">
        <v>143</v>
      </c>
      <c r="BE136" s="140">
        <f t="shared" si="14"/>
        <v>0</v>
      </c>
      <c r="BF136" s="140">
        <f t="shared" si="15"/>
        <v>0</v>
      </c>
      <c r="BG136" s="140">
        <f t="shared" si="16"/>
        <v>0</v>
      </c>
      <c r="BH136" s="140">
        <f t="shared" si="17"/>
        <v>0</v>
      </c>
      <c r="BI136" s="140">
        <f t="shared" si="18"/>
        <v>0</v>
      </c>
      <c r="BJ136" s="13" t="s">
        <v>76</v>
      </c>
      <c r="BK136" s="140">
        <f t="shared" si="19"/>
        <v>0</v>
      </c>
      <c r="BL136" s="13" t="s">
        <v>149</v>
      </c>
      <c r="BM136" s="139" t="s">
        <v>174</v>
      </c>
    </row>
    <row r="137" spans="2:65" s="11" customFormat="1" ht="25.9" customHeight="1">
      <c r="B137" s="116"/>
      <c r="D137" s="117" t="s">
        <v>67</v>
      </c>
      <c r="E137" s="118" t="s">
        <v>634</v>
      </c>
      <c r="F137" s="118" t="s">
        <v>635</v>
      </c>
      <c r="J137" s="119">
        <f>BK137</f>
        <v>0</v>
      </c>
      <c r="L137" s="116"/>
      <c r="M137" s="120"/>
      <c r="N137" s="121"/>
      <c r="O137" s="121"/>
      <c r="P137" s="122">
        <f>P138</f>
        <v>0</v>
      </c>
      <c r="Q137" s="121"/>
      <c r="R137" s="122">
        <f>R138</f>
        <v>0</v>
      </c>
      <c r="S137" s="121"/>
      <c r="T137" s="123">
        <f>T138</f>
        <v>0</v>
      </c>
      <c r="AR137" s="117" t="s">
        <v>76</v>
      </c>
      <c r="AT137" s="124" t="s">
        <v>67</v>
      </c>
      <c r="AU137" s="124" t="s">
        <v>68</v>
      </c>
      <c r="AY137" s="117" t="s">
        <v>143</v>
      </c>
      <c r="BK137" s="125">
        <f>BK138</f>
        <v>0</v>
      </c>
    </row>
    <row r="138" spans="2:65" s="1" customFormat="1" ht="16.5" customHeight="1">
      <c r="B138" s="128"/>
      <c r="C138" s="129" t="s">
        <v>8</v>
      </c>
      <c r="D138" s="129" t="s">
        <v>146</v>
      </c>
      <c r="E138" s="130" t="s">
        <v>636</v>
      </c>
      <c r="F138" s="131" t="s">
        <v>637</v>
      </c>
      <c r="G138" s="132" t="s">
        <v>292</v>
      </c>
      <c r="H138" s="133">
        <v>31.2</v>
      </c>
      <c r="I138" s="134">
        <v>0</v>
      </c>
      <c r="J138" s="134">
        <f>ROUND(I138*H138,2)</f>
        <v>0</v>
      </c>
      <c r="K138" s="131" t="s">
        <v>1</v>
      </c>
      <c r="L138" s="25"/>
      <c r="M138" s="135" t="s">
        <v>1</v>
      </c>
      <c r="N138" s="136" t="s">
        <v>33</v>
      </c>
      <c r="O138" s="137">
        <v>0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AR138" s="139" t="s">
        <v>151</v>
      </c>
      <c r="AT138" s="139" t="s">
        <v>146</v>
      </c>
      <c r="AU138" s="139" t="s">
        <v>76</v>
      </c>
      <c r="AY138" s="13" t="s">
        <v>143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3" t="s">
        <v>76</v>
      </c>
      <c r="BK138" s="140">
        <f>ROUND(I138*H138,2)</f>
        <v>0</v>
      </c>
      <c r="BL138" s="13" t="s">
        <v>151</v>
      </c>
      <c r="BM138" s="139" t="s">
        <v>176</v>
      </c>
    </row>
    <row r="139" spans="2:65" s="11" customFormat="1" ht="25.9" customHeight="1">
      <c r="B139" s="116"/>
      <c r="D139" s="117" t="s">
        <v>67</v>
      </c>
      <c r="E139" s="118" t="s">
        <v>600</v>
      </c>
      <c r="F139" s="118" t="s">
        <v>601</v>
      </c>
      <c r="J139" s="119">
        <f>BK139</f>
        <v>0</v>
      </c>
      <c r="L139" s="116"/>
      <c r="M139" s="120"/>
      <c r="N139" s="121"/>
      <c r="O139" s="121"/>
      <c r="P139" s="122">
        <f>P140</f>
        <v>0</v>
      </c>
      <c r="Q139" s="121"/>
      <c r="R139" s="122">
        <f>R140</f>
        <v>0</v>
      </c>
      <c r="S139" s="121"/>
      <c r="T139" s="123">
        <f>T140</f>
        <v>0</v>
      </c>
      <c r="AR139" s="117" t="s">
        <v>76</v>
      </c>
      <c r="AT139" s="124" t="s">
        <v>67</v>
      </c>
      <c r="AU139" s="124" t="s">
        <v>68</v>
      </c>
      <c r="AY139" s="117" t="s">
        <v>143</v>
      </c>
      <c r="BK139" s="125">
        <f>BK140</f>
        <v>0</v>
      </c>
    </row>
    <row r="140" spans="2:65" s="1" customFormat="1" ht="16.5" customHeight="1">
      <c r="B140" s="128"/>
      <c r="C140" s="129" t="s">
        <v>149</v>
      </c>
      <c r="D140" s="129" t="s">
        <v>146</v>
      </c>
      <c r="E140" s="130" t="s">
        <v>617</v>
      </c>
      <c r="F140" s="131" t="s">
        <v>618</v>
      </c>
      <c r="G140" s="132" t="s">
        <v>521</v>
      </c>
      <c r="H140" s="133">
        <v>1</v>
      </c>
      <c r="I140" s="134">
        <v>0</v>
      </c>
      <c r="J140" s="134">
        <f>ROUND(I140*H140,2)</f>
        <v>0</v>
      </c>
      <c r="K140" s="131" t="s">
        <v>1</v>
      </c>
      <c r="L140" s="25"/>
      <c r="M140" s="141" t="s">
        <v>1</v>
      </c>
      <c r="N140" s="142" t="s">
        <v>33</v>
      </c>
      <c r="O140" s="143">
        <v>0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39" t="s">
        <v>151</v>
      </c>
      <c r="AT140" s="139" t="s">
        <v>146</v>
      </c>
      <c r="AU140" s="139" t="s">
        <v>76</v>
      </c>
      <c r="AY140" s="13" t="s">
        <v>143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3" t="s">
        <v>76</v>
      </c>
      <c r="BK140" s="140">
        <f>ROUND(I140*H140,2)</f>
        <v>0</v>
      </c>
      <c r="BL140" s="13" t="s">
        <v>151</v>
      </c>
      <c r="BM140" s="139" t="s">
        <v>228</v>
      </c>
    </row>
    <row r="141" spans="2:65" s="1" customFormat="1" ht="6.95" customHeight="1">
      <c r="B141" s="37"/>
      <c r="C141" s="38"/>
      <c r="D141" s="38"/>
      <c r="E141" s="38"/>
      <c r="F141" s="38"/>
      <c r="G141" s="38"/>
      <c r="H141" s="38"/>
      <c r="I141" s="38"/>
      <c r="J141" s="38"/>
      <c r="K141" s="38"/>
      <c r="L141" s="25"/>
    </row>
  </sheetData>
  <autoFilter ref="C119:K14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30</vt:i4>
      </vt:variant>
    </vt:vector>
  </HeadingPairs>
  <TitlesOfParts>
    <vt:vector size="45" baseType="lpstr">
      <vt:lpstr>Rekapitulace stavby</vt:lpstr>
      <vt:lpstr>01 - Okna</vt:lpstr>
      <vt:lpstr>02 - kanalizace</vt:lpstr>
      <vt:lpstr>03 - voda</vt:lpstr>
      <vt:lpstr>04 - Restaurátorské práce</vt:lpstr>
      <vt:lpstr>05 - střecha 1</vt:lpstr>
      <vt:lpstr>06 - střecha 2</vt:lpstr>
      <vt:lpstr>07 - střecha 3</vt:lpstr>
      <vt:lpstr>08 - střecha 4</vt:lpstr>
      <vt:lpstr>09 - střecha 5</vt:lpstr>
      <vt:lpstr>10 - střecha 6</vt:lpstr>
      <vt:lpstr>11 - střecha 7</vt:lpstr>
      <vt:lpstr>12 - střecha 8</vt:lpstr>
      <vt:lpstr>13 - střecha 9</vt:lpstr>
      <vt:lpstr>14 - VRN</vt:lpstr>
      <vt:lpstr>'01 - Okna'!Názvy_tisku</vt:lpstr>
      <vt:lpstr>'02 - kanalizace'!Názvy_tisku</vt:lpstr>
      <vt:lpstr>'03 - voda'!Názvy_tisku</vt:lpstr>
      <vt:lpstr>'04 - Restaurátorské práce'!Názvy_tisku</vt:lpstr>
      <vt:lpstr>'05 - střecha 1'!Názvy_tisku</vt:lpstr>
      <vt:lpstr>'06 - střecha 2'!Názvy_tisku</vt:lpstr>
      <vt:lpstr>'07 - střecha 3'!Názvy_tisku</vt:lpstr>
      <vt:lpstr>'08 - střecha 4'!Názvy_tisku</vt:lpstr>
      <vt:lpstr>'09 - střecha 5'!Názvy_tisku</vt:lpstr>
      <vt:lpstr>'10 - střecha 6'!Názvy_tisku</vt:lpstr>
      <vt:lpstr>'11 - střecha 7'!Názvy_tisku</vt:lpstr>
      <vt:lpstr>'12 - střecha 8'!Názvy_tisku</vt:lpstr>
      <vt:lpstr>'13 - střecha 9'!Názvy_tisku</vt:lpstr>
      <vt:lpstr>'14 - VRN'!Názvy_tisku</vt:lpstr>
      <vt:lpstr>'Rekapitulace stavby'!Názvy_tisku</vt:lpstr>
      <vt:lpstr>'01 - Okna'!Oblast_tisku</vt:lpstr>
      <vt:lpstr>'02 - kanalizace'!Oblast_tisku</vt:lpstr>
      <vt:lpstr>'03 - voda'!Oblast_tisku</vt:lpstr>
      <vt:lpstr>'04 - Restaurátorské práce'!Oblast_tisku</vt:lpstr>
      <vt:lpstr>'05 - střecha 1'!Oblast_tisku</vt:lpstr>
      <vt:lpstr>'06 - střecha 2'!Oblast_tisku</vt:lpstr>
      <vt:lpstr>'07 - střecha 3'!Oblast_tisku</vt:lpstr>
      <vt:lpstr>'08 - střecha 4'!Oblast_tisku</vt:lpstr>
      <vt:lpstr>'09 - střecha 5'!Oblast_tisku</vt:lpstr>
      <vt:lpstr>'10 - střecha 6'!Oblast_tisku</vt:lpstr>
      <vt:lpstr>'11 - střecha 7'!Oblast_tisku</vt:lpstr>
      <vt:lpstr>'12 - střecha 8'!Oblast_tisku</vt:lpstr>
      <vt:lpstr>'13 - střecha 9'!Oblast_tisku</vt:lpstr>
      <vt:lpstr>'14 -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Salaba</dc:creator>
  <cp:lastModifiedBy>Krtek Stanislav</cp:lastModifiedBy>
  <dcterms:created xsi:type="dcterms:W3CDTF">2019-08-06T22:33:01Z</dcterms:created>
  <dcterms:modified xsi:type="dcterms:W3CDTF">2020-03-23T10:44:46Z</dcterms:modified>
</cp:coreProperties>
</file>